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.Schieffer\Desktop\"/>
    </mc:Choice>
  </mc:AlternateContent>
  <xr:revisionPtr revIDLastSave="0" documentId="13_ncr:1_{570FF8F1-0318-4F8F-B796-4B94498399CE}" xr6:coauthVersionLast="47" xr6:coauthVersionMax="47" xr10:uidLastSave="{00000000-0000-0000-0000-000000000000}"/>
  <workbookProtection workbookAlgorithmName="SHA-512" workbookHashValue="a/PWNcg+h4jktgWxlcGWKldegl0Kl17REPBHK4bTf0Xh9Z2Kf/b8js7MItYYhy2Hlr85O4Rbv2xo3YEOKb20uQ==" workbookSaltValue="U7aQNMFFhBeipCpxJ4JCSQ==" workbookSpinCount="100000" lockStructure="1"/>
  <bookViews>
    <workbookView xWindow="28680" yWindow="-120" windowWidth="23280" windowHeight="12480" xr2:uid="{3C74F477-D878-4A46-9B86-029C02E01621}"/>
  </bookViews>
  <sheets>
    <sheet name="Target blower door" sheetId="1" r:id="rId1"/>
    <sheet name="Tracking" sheetId="2" r:id="rId2"/>
    <sheet name="Forumula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F6" i="1" s="1"/>
  <c r="I6" i="1" l="1"/>
  <c r="H6" i="1"/>
  <c r="G6" i="1"/>
  <c r="K6" i="1" l="1"/>
  <c r="M6" i="1" s="1"/>
</calcChain>
</file>

<file path=xl/sharedStrings.xml><?xml version="1.0" encoding="utf-8"?>
<sst xmlns="http://schemas.openxmlformats.org/spreadsheetml/2006/main" count="31" uniqueCount="30">
  <si>
    <t>Target blower door</t>
  </si>
  <si>
    <t>Pre blower door CFM50</t>
  </si>
  <si>
    <t>Agency Entries</t>
  </si>
  <si>
    <t>Job #</t>
  </si>
  <si>
    <t>Area</t>
  </si>
  <si>
    <t>Pre BD</t>
  </si>
  <si>
    <t>Target</t>
  </si>
  <si>
    <t>Max for QCI</t>
  </si>
  <si>
    <t>Post from QCI</t>
  </si>
  <si>
    <r>
      <rPr>
        <b/>
        <sz val="11"/>
        <color theme="1"/>
        <rFont val="Calibri"/>
        <family val="2"/>
        <scheme val="minor"/>
      </rPr>
      <t>Pre Blower Door:</t>
    </r>
    <r>
      <rPr>
        <sz val="11"/>
        <color theme="1"/>
        <rFont val="Calibri"/>
        <family val="2"/>
        <scheme val="minor"/>
      </rPr>
      <t xml:space="preserve"> Enter blower door reading (CFM50) that was taken at the energy audit of the home</t>
    </r>
  </si>
  <si>
    <t>Max CFM50 to pass QCI</t>
  </si>
  <si>
    <t>NeWAP Target Blower Door Calculation</t>
  </si>
  <si>
    <t>*Please copy and paste line 6 into tracking sheet on 2nd tab and add Job # that appears on BCJO</t>
  </si>
  <si>
    <t>Target Blower Door</t>
  </si>
  <si>
    <t>F6+G6+H6+I6</t>
  </si>
  <si>
    <t>E6</t>
  </si>
  <si>
    <t>D6/B6</t>
  </si>
  <si>
    <t>F6</t>
  </si>
  <si>
    <t>G6</t>
  </si>
  <si>
    <t>H6</t>
  </si>
  <si>
    <t>I6</t>
  </si>
  <si>
    <t xml:space="preserve"> </t>
  </si>
  <si>
    <r>
      <t xml:space="preserve">If </t>
    </r>
    <r>
      <rPr>
        <b/>
        <sz val="11"/>
        <color theme="1"/>
        <rFont val="Segoe UI"/>
        <family val="2"/>
      </rPr>
      <t>E6 &lt; 0.95</t>
    </r>
    <r>
      <rPr>
        <sz val="11"/>
        <color theme="1"/>
        <rFont val="Segoe UI"/>
        <family val="2"/>
      </rPr>
      <t xml:space="preserve"> → Target = </t>
    </r>
    <r>
      <rPr>
        <b/>
        <sz val="11"/>
        <color theme="1"/>
        <rFont val="Segoe UI"/>
        <family val="2"/>
      </rPr>
      <t>D6 × 0.90</t>
    </r>
    <r>
      <rPr>
        <sz val="11"/>
        <color theme="1"/>
        <rFont val="Segoe UI"/>
        <family val="2"/>
      </rPr>
      <t xml:space="preserve"> (10% reduction)</t>
    </r>
  </si>
  <si>
    <r>
      <t xml:space="preserve">If </t>
    </r>
    <r>
      <rPr>
        <b/>
        <sz val="11"/>
        <color theme="1"/>
        <rFont val="Segoe UI"/>
        <family val="2"/>
      </rPr>
      <t>0.95 ≤ E6 &lt; 1.05</t>
    </r>
    <r>
      <rPr>
        <sz val="11"/>
        <color theme="1"/>
        <rFont val="Segoe UI"/>
        <family val="2"/>
      </rPr>
      <t xml:space="preserve"> → Target = </t>
    </r>
    <r>
      <rPr>
        <b/>
        <sz val="11"/>
        <color theme="1"/>
        <rFont val="Segoe UI"/>
        <family val="2"/>
      </rPr>
      <t>D6 × 0.80</t>
    </r>
    <r>
      <rPr>
        <sz val="11"/>
        <color theme="1"/>
        <rFont val="Segoe UI"/>
        <family val="2"/>
      </rPr>
      <t xml:space="preserve"> (20% reduction)</t>
    </r>
  </si>
  <si>
    <r>
      <t xml:space="preserve">If </t>
    </r>
    <r>
      <rPr>
        <b/>
        <sz val="11"/>
        <color theme="1"/>
        <rFont val="Segoe UI"/>
        <family val="2"/>
      </rPr>
      <t>1.05 ≤ E6 ≤ 2.00</t>
    </r>
    <r>
      <rPr>
        <sz val="11"/>
        <color theme="1"/>
        <rFont val="Segoe UI"/>
        <family val="2"/>
      </rPr>
      <t xml:space="preserve"> → Target = </t>
    </r>
    <r>
      <rPr>
        <b/>
        <sz val="11"/>
        <color theme="1"/>
        <rFont val="Segoe UI"/>
        <family val="2"/>
      </rPr>
      <t>D6 × 0.70</t>
    </r>
    <r>
      <rPr>
        <sz val="11"/>
        <color theme="1"/>
        <rFont val="Segoe UI"/>
        <family val="2"/>
      </rPr>
      <t xml:space="preserve"> (30% reduction)</t>
    </r>
  </si>
  <si>
    <r>
      <t xml:space="preserve">If </t>
    </r>
    <r>
      <rPr>
        <b/>
        <sz val="11"/>
        <color theme="1"/>
        <rFont val="Segoe UI"/>
        <family val="2"/>
      </rPr>
      <t>E6 &gt; 2.00</t>
    </r>
    <r>
      <rPr>
        <sz val="11"/>
        <color theme="1"/>
        <rFont val="Segoe UI"/>
        <family val="2"/>
      </rPr>
      <t xml:space="preserve"> → Target = </t>
    </r>
    <r>
      <rPr>
        <b/>
        <sz val="11"/>
        <color theme="1"/>
        <rFont val="Segoe UI"/>
        <family val="2"/>
      </rPr>
      <t>D6 × 0.60</t>
    </r>
    <r>
      <rPr>
        <sz val="11"/>
        <color theme="1"/>
        <rFont val="Segoe UI"/>
        <family val="2"/>
      </rPr>
      <t xml:space="preserve"> (40% reduction)</t>
    </r>
  </si>
  <si>
    <t>D6−0.85×(D6−K6)</t>
  </si>
  <si>
    <t>Conditioned Area inside thermal envelope</t>
  </si>
  <si>
    <t>envelope of the home.</t>
  </si>
  <si>
    <r>
      <rPr>
        <b/>
        <sz val="11"/>
        <color theme="1"/>
        <rFont val="Calibri"/>
        <family val="2"/>
        <scheme val="minor"/>
      </rPr>
      <t xml:space="preserve">Conditioned Area inside thermal envelope: </t>
    </r>
    <r>
      <rPr>
        <sz val="11"/>
        <color theme="1"/>
        <rFont val="Calibri"/>
        <family val="2"/>
        <scheme val="minor"/>
      </rPr>
      <t xml:space="preserve"> Calculate all conditioned floor area (Sq ft) inside the thermal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</si>
</sst>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rgb="FF00B050"/>
      </bottom>
      <diagonal/>
    </border>
    <border>
      <left style="thick">
        <color rgb="FFFF000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FF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3" fillId="0" borderId="9" xfId="0" applyFont="1" applyBorder="1"/>
    <xf numFmtId="0" fontId="4" fillId="0" borderId="0" xfId="0" applyFont="1"/>
    <xf numFmtId="0" fontId="0" fillId="0" borderId="15" xfId="0" applyBorder="1"/>
    <xf numFmtId="0" fontId="0" fillId="0" borderId="17" xfId="0" applyBorder="1"/>
    <xf numFmtId="0" fontId="2" fillId="0" borderId="18" xfId="0" applyFont="1" applyBorder="1"/>
    <xf numFmtId="0" fontId="1" fillId="0" borderId="1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8361-A560-4822-BCDE-7A8109524014}">
  <dimension ref="B2:N15"/>
  <sheetViews>
    <sheetView tabSelected="1" workbookViewId="0">
      <selection activeCell="D6" sqref="D6"/>
    </sheetView>
  </sheetViews>
  <sheetFormatPr defaultRowHeight="15" x14ac:dyDescent="0.25"/>
  <cols>
    <col min="1" max="1" width="0.140625" customWidth="1"/>
    <col min="2" max="2" width="17.85546875" customWidth="1"/>
    <col min="3" max="3" width="7" customWidth="1"/>
    <col min="4" max="4" width="17.85546875" customWidth="1"/>
    <col min="5" max="5" width="17.5703125" hidden="1" customWidth="1"/>
    <col min="6" max="6" width="17.85546875" hidden="1" customWidth="1"/>
    <col min="7" max="7" width="12.85546875" hidden="1" customWidth="1"/>
    <col min="8" max="8" width="17.85546875" hidden="1" customWidth="1"/>
    <col min="9" max="9" width="0" hidden="1" customWidth="1"/>
    <col min="10" max="10" width="5.85546875" customWidth="1"/>
    <col min="11" max="11" width="17.5703125" customWidth="1"/>
    <col min="12" max="12" width="5.5703125" customWidth="1"/>
    <col min="13" max="13" width="17.85546875" customWidth="1"/>
  </cols>
  <sheetData>
    <row r="2" spans="2:14" ht="15.75" x14ac:dyDescent="0.25">
      <c r="B2" s="1" t="s">
        <v>11</v>
      </c>
      <c r="C2" s="1"/>
    </row>
    <row r="3" spans="2:14" ht="16.5" thickBot="1" x14ac:dyDescent="0.3">
      <c r="B3" s="1"/>
      <c r="C3" s="1"/>
    </row>
    <row r="4" spans="2:14" ht="15.75" thickTop="1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2:14" ht="63.75" thickBot="1" x14ac:dyDescent="0.3">
      <c r="B5" s="18" t="s">
        <v>27</v>
      </c>
      <c r="C5" s="14"/>
      <c r="D5" s="17" t="s">
        <v>1</v>
      </c>
      <c r="E5" s="1"/>
      <c r="F5" s="1"/>
      <c r="G5" s="1"/>
      <c r="H5" s="1"/>
      <c r="I5" s="1"/>
      <c r="J5" s="1"/>
      <c r="K5" s="16" t="s">
        <v>0</v>
      </c>
      <c r="L5" s="1"/>
      <c r="M5" s="15" t="s">
        <v>10</v>
      </c>
      <c r="N5" s="7"/>
    </row>
    <row r="6" spans="2:14" ht="16.5" thickTop="1" thickBot="1" x14ac:dyDescent="0.3">
      <c r="B6" s="23">
        <v>0</v>
      </c>
      <c r="C6" s="12"/>
      <c r="D6" s="22">
        <v>0</v>
      </c>
      <c r="E6" t="e">
        <f>D6/B6</f>
        <v>#DIV/0!</v>
      </c>
      <c r="F6" t="e">
        <f>IF(E6&lt;=0.95,D6*0.9,0)</f>
        <v>#DIV/0!</v>
      </c>
      <c r="G6" t="e">
        <f>IF(AND(E6&gt;0.95, E6&lt;=1.05),D6*0.8,0)</f>
        <v>#DIV/0!</v>
      </c>
      <c r="H6" t="e">
        <f>IF(AND(E6&gt;1.05, E6&lt;=2),D6*0.7,0)</f>
        <v>#DIV/0!</v>
      </c>
      <c r="I6" t="e">
        <f>IF(E6&gt;2,D6*0.6,0)</f>
        <v>#DIV/0!</v>
      </c>
      <c r="J6" s="13"/>
      <c r="K6" s="19" t="e">
        <f>F6+G6+H6+I6</f>
        <v>#DIV/0!</v>
      </c>
      <c r="L6" s="20"/>
      <c r="M6" s="21" t="e">
        <f>D6-0.85*(D6-K6)</f>
        <v>#DIV/0!</v>
      </c>
      <c r="N6" s="7"/>
    </row>
    <row r="7" spans="2:14" ht="15.75" thickTop="1" x14ac:dyDescent="0.25">
      <c r="B7" s="8"/>
      <c r="N7" s="7"/>
    </row>
    <row r="8" spans="2:14" x14ac:dyDescent="0.25">
      <c r="B8" s="10" t="s">
        <v>2</v>
      </c>
      <c r="N8" s="7"/>
    </row>
    <row r="9" spans="2:14" x14ac:dyDescent="0.25">
      <c r="B9" s="8" t="s">
        <v>29</v>
      </c>
      <c r="N9" s="7"/>
    </row>
    <row r="10" spans="2:14" x14ac:dyDescent="0.25">
      <c r="B10" s="8" t="s">
        <v>28</v>
      </c>
      <c r="N10" s="7"/>
    </row>
    <row r="11" spans="2:14" x14ac:dyDescent="0.25">
      <c r="B11" s="8"/>
      <c r="N11" s="7"/>
    </row>
    <row r="12" spans="2:14" ht="15.75" thickBot="1" x14ac:dyDescent="0.3">
      <c r="B12" s="8" t="s">
        <v>9</v>
      </c>
      <c r="E12" s="3"/>
      <c r="F12" s="3"/>
      <c r="G12" s="3"/>
      <c r="H12" s="3"/>
      <c r="I12" s="3"/>
      <c r="N12" s="7"/>
    </row>
    <row r="13" spans="2:14" ht="16.5" thickTop="1" thickBot="1" x14ac:dyDescent="0.3">
      <c r="B13" s="3"/>
      <c r="C13" s="3"/>
      <c r="D13" s="3"/>
      <c r="J13" s="3"/>
      <c r="K13" s="3"/>
      <c r="L13" s="3"/>
      <c r="M13" s="3"/>
      <c r="N13" s="9"/>
    </row>
    <row r="14" spans="2:14" ht="15.75" thickTop="1" x14ac:dyDescent="0.25"/>
    <row r="15" spans="2:14" ht="15.75" x14ac:dyDescent="0.25">
      <c r="B15" s="11" t="s">
        <v>12</v>
      </c>
    </row>
  </sheetData>
  <sheetProtection algorithmName="SHA-512" hashValue="+IltQs4nHDi5BbDz2kCIPqzxYsffSs+/zYKPteYUZESoJu5paYZDK5GkDunbfYs7yQVlA/DSLldOq5lwUV3Lqw==" saltValue="VxThBbgKPlibkVgUxi+b6Q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7B345-979A-4850-9A49-FF0B672B8FA5}">
  <dimension ref="A1:O1"/>
  <sheetViews>
    <sheetView workbookViewId="0">
      <selection activeCell="C28" sqref="C28"/>
    </sheetView>
  </sheetViews>
  <sheetFormatPr defaultRowHeight="15" x14ac:dyDescent="0.25"/>
  <cols>
    <col min="1" max="2" width="17.85546875" customWidth="1"/>
    <col min="3" max="4" width="18.140625" customWidth="1"/>
    <col min="5" max="5" width="17.5703125" hidden="1" customWidth="1"/>
    <col min="6" max="6" width="17.85546875" hidden="1" customWidth="1"/>
    <col min="7" max="7" width="0.140625" customWidth="1"/>
    <col min="8" max="10" width="8.85546875" hidden="1" customWidth="1"/>
    <col min="15" max="15" width="14.5703125" customWidth="1"/>
  </cols>
  <sheetData>
    <row r="1" spans="1:15" x14ac:dyDescent="0.25">
      <c r="A1" s="2" t="s">
        <v>3</v>
      </c>
      <c r="B1" s="2" t="s">
        <v>4</v>
      </c>
      <c r="C1" s="2"/>
      <c r="D1" s="2" t="s">
        <v>5</v>
      </c>
      <c r="E1" s="2"/>
      <c r="F1" s="2"/>
      <c r="G1" s="2"/>
      <c r="H1" s="2"/>
      <c r="I1" s="2"/>
      <c r="J1" s="2"/>
      <c r="K1" s="2" t="s">
        <v>6</v>
      </c>
      <c r="L1" s="2"/>
      <c r="M1" s="2" t="s">
        <v>7</v>
      </c>
      <c r="N1" s="2"/>
      <c r="O1" s="2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5518-E111-4752-AAC8-52FB7F4EFC9B}">
  <dimension ref="A2:G21"/>
  <sheetViews>
    <sheetView workbookViewId="0">
      <selection activeCell="E12" sqref="E12"/>
    </sheetView>
  </sheetViews>
  <sheetFormatPr defaultRowHeight="15" x14ac:dyDescent="0.25"/>
  <sheetData>
    <row r="2" spans="1:4" x14ac:dyDescent="0.25">
      <c r="A2" t="s">
        <v>13</v>
      </c>
      <c r="D2" t="s">
        <v>14</v>
      </c>
    </row>
    <row r="3" spans="1:4" x14ac:dyDescent="0.25">
      <c r="A3" t="s">
        <v>10</v>
      </c>
      <c r="D3" t="s">
        <v>26</v>
      </c>
    </row>
    <row r="4" spans="1:4" x14ac:dyDescent="0.25">
      <c r="A4" t="s">
        <v>15</v>
      </c>
      <c r="D4" t="s">
        <v>16</v>
      </c>
    </row>
    <row r="5" spans="1:4" ht="16.5" x14ac:dyDescent="0.25">
      <c r="A5" t="s">
        <v>17</v>
      </c>
      <c r="D5" s="24" t="s">
        <v>22</v>
      </c>
    </row>
    <row r="6" spans="1:4" ht="16.5" x14ac:dyDescent="0.25">
      <c r="A6" t="s">
        <v>18</v>
      </c>
      <c r="D6" s="24" t="s">
        <v>23</v>
      </c>
    </row>
    <row r="7" spans="1:4" ht="16.5" x14ac:dyDescent="0.25">
      <c r="A7" t="s">
        <v>19</v>
      </c>
      <c r="D7" s="24" t="s">
        <v>24</v>
      </c>
    </row>
    <row r="8" spans="1:4" ht="16.5" x14ac:dyDescent="0.25">
      <c r="A8" t="s">
        <v>20</v>
      </c>
      <c r="D8" s="24" t="s">
        <v>25</v>
      </c>
    </row>
    <row r="21" spans="7:7" x14ac:dyDescent="0.25">
      <c r="G2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Target blower door</vt:lpstr>
      <vt:lpstr>Tracking</vt:lpstr>
      <vt:lpstr>Forumulas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McIvor, Thomas (OCD)</dc:creator>
  <cp:lastModifiedBy>Schieffer, Craig</cp:lastModifiedBy>
  <dcterms:created xsi:type="dcterms:W3CDTF">2025-06-04T02:05:41Z</dcterms:created>
  <dcterms:modified xsi:type="dcterms:W3CDTF">2026-06-26T17:25:23Z</dcterms:modified>
</cp:coreProperties>
</file>