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40" yWindow="2205" windowWidth="15585" windowHeight="9180" tabRatio="797" firstSheet="2" activeTab="4"/>
  </bookViews>
  <sheets>
    <sheet name="2011_Seepage Extent" sheetId="8" r:id="rId1"/>
    <sheet name="Response zone f'n" sheetId="9" r:id="rId2"/>
    <sheet name="Total Diversions Spring" sheetId="1" r:id="rId3"/>
    <sheet name="Recharge Rates Spring" sheetId="3" r:id="rId4"/>
    <sheet name="Div + Recharge by NRD Spring " sheetId="2" r:id="rId5"/>
    <sheet name="Total Diversions Fall" sheetId="4" r:id="rId6"/>
    <sheet name="Recharge Rates Fall" sheetId="5" r:id="rId7"/>
    <sheet name="Div + Recharge by NRD Fall" sheetId="6" r:id="rId8"/>
    <sheet name="Total Recharge by NRD 2011" sheetId="7" r:id="rId9"/>
    <sheet name="Spring Response" sheetId="10" r:id="rId10"/>
    <sheet name="Fall Response" sheetId="14" r:id="rId11"/>
    <sheet name="2011summary" sheetId="15" r:id="rId12"/>
  </sheets>
  <definedNames>
    <definedName name="_xlnm._FilterDatabase" localSheetId="0" hidden="1">'2011_Seepage Extent'!$F$1:$F$872</definedName>
    <definedName name="canalname" localSheetId="1">'Response zone f''n'!$A$1:$A$20</definedName>
    <definedName name="canalname_1" localSheetId="1">'Response zone f''n'!$A$1:$A$20</definedName>
    <definedName name="results" localSheetId="0">'2011_Seepage Extent'!$B$1:$I$860</definedName>
  </definedNames>
  <calcPr calcId="145621"/>
</workbook>
</file>

<file path=xl/calcChain.xml><?xml version="1.0" encoding="utf-8"?>
<calcChain xmlns="http://schemas.openxmlformats.org/spreadsheetml/2006/main">
  <c r="D36" i="7" l="1"/>
  <c r="S1" i="1"/>
  <c r="G1" i="1"/>
  <c r="H38" i="5" l="1"/>
  <c r="G38" i="5"/>
  <c r="C18" i="6"/>
  <c r="G2" i="6"/>
  <c r="F2" i="6"/>
  <c r="CA5" i="10"/>
  <c r="C13" i="7"/>
  <c r="L2" i="6"/>
  <c r="J2" i="6"/>
  <c r="I2" i="6"/>
  <c r="H2" i="6"/>
  <c r="D2" i="6"/>
  <c r="I1" i="4"/>
  <c r="F3" i="3"/>
  <c r="C1" i="1"/>
  <c r="BD2" i="10" l="1"/>
  <c r="AX3" i="14"/>
  <c r="K13" i="3" l="1"/>
  <c r="G2" i="2"/>
  <c r="F2" i="2"/>
  <c r="J2" i="2"/>
  <c r="E1" i="1"/>
  <c r="B2" i="2"/>
  <c r="P3" i="3"/>
  <c r="Q6" i="1"/>
  <c r="AO1" i="4" l="1"/>
  <c r="AM1" i="4"/>
  <c r="AK1" i="4"/>
  <c r="AI1" i="4"/>
  <c r="AG1" i="4"/>
  <c r="AE1" i="4"/>
  <c r="AC1" i="4"/>
  <c r="AA1" i="4"/>
  <c r="Y1" i="4"/>
  <c r="W1" i="4"/>
  <c r="U1" i="4"/>
  <c r="S1" i="4"/>
  <c r="Q1" i="4"/>
  <c r="O1" i="4"/>
  <c r="M1" i="4"/>
  <c r="K1" i="4"/>
  <c r="AQ1" i="4" l="1"/>
  <c r="AQ3" i="4"/>
  <c r="AQ4" i="4"/>
  <c r="AQ5" i="4"/>
  <c r="AQ6" i="4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AQ40" i="4"/>
  <c r="AQ41" i="4"/>
  <c r="AQ42" i="4"/>
  <c r="AQ43" i="4"/>
  <c r="AQ44" i="4"/>
  <c r="AQ45" i="4"/>
  <c r="AQ46" i="4"/>
  <c r="AQ47" i="4"/>
  <c r="AQ48" i="4"/>
  <c r="AQ49" i="4"/>
  <c r="AQ50" i="4"/>
  <c r="AQ51" i="4"/>
  <c r="CR6" i="10" l="1"/>
  <c r="CR7" i="10"/>
  <c r="CR8" i="10"/>
  <c r="CR9" i="10"/>
  <c r="CR10" i="10"/>
  <c r="CR11" i="10"/>
  <c r="CR12" i="10"/>
  <c r="CR13" i="10"/>
  <c r="CR14" i="10"/>
  <c r="CR15" i="10"/>
  <c r="CR16" i="10"/>
  <c r="CR17" i="10"/>
  <c r="CR18" i="10"/>
  <c r="CR19" i="10"/>
  <c r="CR20" i="10"/>
  <c r="CR21" i="10"/>
  <c r="CR22" i="10"/>
  <c r="CR23" i="10"/>
  <c r="CR24" i="10"/>
  <c r="CR25" i="10"/>
  <c r="CR26" i="10"/>
  <c r="CR27" i="10"/>
  <c r="CR28" i="10"/>
  <c r="CR29" i="10"/>
  <c r="CR30" i="10"/>
  <c r="CR31" i="10"/>
  <c r="CR32" i="10"/>
  <c r="CR33" i="10"/>
  <c r="CR34" i="10"/>
  <c r="CR35" i="10"/>
  <c r="CR36" i="10"/>
  <c r="CR37" i="10"/>
  <c r="CR38" i="10"/>
  <c r="CR39" i="10"/>
  <c r="CR40" i="10"/>
  <c r="CR41" i="10"/>
  <c r="CR42" i="10"/>
  <c r="CR43" i="10"/>
  <c r="CR44" i="10"/>
  <c r="CR45" i="10"/>
  <c r="CR46" i="10"/>
  <c r="CR47" i="10"/>
  <c r="CR48" i="10"/>
  <c r="CR49" i="10"/>
  <c r="CR50" i="10"/>
  <c r="CR51" i="10"/>
  <c r="CR52" i="10"/>
  <c r="CR53" i="10"/>
  <c r="CR5" i="10"/>
  <c r="CQ5" i="10"/>
  <c r="CQ6" i="10"/>
  <c r="CQ7" i="10"/>
  <c r="CQ8" i="10"/>
  <c r="CQ9" i="10"/>
  <c r="CQ10" i="10"/>
  <c r="CQ11" i="10"/>
  <c r="CQ12" i="10"/>
  <c r="CQ13" i="10"/>
  <c r="CQ14" i="10"/>
  <c r="CQ15" i="10"/>
  <c r="CQ16" i="10"/>
  <c r="CQ17" i="10"/>
  <c r="CQ18" i="10"/>
  <c r="CQ19" i="10"/>
  <c r="CQ20" i="10"/>
  <c r="CQ21" i="10"/>
  <c r="CQ22" i="10"/>
  <c r="CQ23" i="10"/>
  <c r="CQ24" i="10"/>
  <c r="CQ25" i="10"/>
  <c r="CQ26" i="10"/>
  <c r="CQ27" i="10"/>
  <c r="CQ28" i="10"/>
  <c r="CQ29" i="10"/>
  <c r="CQ30" i="10"/>
  <c r="CQ31" i="10"/>
  <c r="CQ32" i="10"/>
  <c r="CQ33" i="10"/>
  <c r="CQ34" i="10"/>
  <c r="CQ35" i="10"/>
  <c r="CQ36" i="10"/>
  <c r="CQ37" i="10"/>
  <c r="CQ38" i="10"/>
  <c r="CQ39" i="10"/>
  <c r="CQ40" i="10"/>
  <c r="CQ41" i="10"/>
  <c r="CQ42" i="10"/>
  <c r="CQ43" i="10"/>
  <c r="CQ44" i="10"/>
  <c r="CQ45" i="10"/>
  <c r="CQ46" i="10"/>
  <c r="CQ47" i="10"/>
  <c r="CQ48" i="10"/>
  <c r="CQ49" i="10"/>
  <c r="CQ50" i="10"/>
  <c r="CQ51" i="10"/>
  <c r="CQ52" i="10"/>
  <c r="CQ53" i="10"/>
  <c r="CQ4" i="10"/>
  <c r="CR2" i="10"/>
  <c r="CN6" i="10"/>
  <c r="CN7" i="10"/>
  <c r="CN8" i="10"/>
  <c r="CN9" i="10"/>
  <c r="CN10" i="10"/>
  <c r="CN11" i="10"/>
  <c r="CN12" i="10"/>
  <c r="CN13" i="10"/>
  <c r="CN14" i="10"/>
  <c r="CN15" i="10"/>
  <c r="CN16" i="10"/>
  <c r="CN17" i="10"/>
  <c r="CN18" i="10"/>
  <c r="CN19" i="10"/>
  <c r="CN20" i="10"/>
  <c r="CN21" i="10"/>
  <c r="CN22" i="10"/>
  <c r="CN23" i="10"/>
  <c r="CN24" i="10"/>
  <c r="CN25" i="10"/>
  <c r="CN26" i="10"/>
  <c r="CN27" i="10"/>
  <c r="CN28" i="10"/>
  <c r="CN29" i="10"/>
  <c r="CN30" i="10"/>
  <c r="CN31" i="10"/>
  <c r="CN32" i="10"/>
  <c r="CN33" i="10"/>
  <c r="CN34" i="10"/>
  <c r="CN35" i="10"/>
  <c r="CN36" i="10"/>
  <c r="CN37" i="10"/>
  <c r="CN38" i="10"/>
  <c r="CN39" i="10"/>
  <c r="CN40" i="10"/>
  <c r="CN41" i="10"/>
  <c r="CN42" i="10"/>
  <c r="CN43" i="10"/>
  <c r="CN44" i="10"/>
  <c r="CN45" i="10"/>
  <c r="CN46" i="10"/>
  <c r="CN47" i="10"/>
  <c r="CN48" i="10"/>
  <c r="CN49" i="10"/>
  <c r="CN50" i="10"/>
  <c r="CN51" i="10"/>
  <c r="CN52" i="10"/>
  <c r="CN53" i="10"/>
  <c r="CN5" i="10"/>
  <c r="CM5" i="10"/>
  <c r="CM6" i="10"/>
  <c r="CM7" i="10"/>
  <c r="CM8" i="10"/>
  <c r="CM9" i="10"/>
  <c r="CM10" i="10"/>
  <c r="CM11" i="10"/>
  <c r="CM12" i="10"/>
  <c r="CM13" i="10"/>
  <c r="CM14" i="10"/>
  <c r="CM15" i="10"/>
  <c r="CM16" i="10"/>
  <c r="CM17" i="10"/>
  <c r="CM18" i="10"/>
  <c r="CM19" i="10"/>
  <c r="CM20" i="10"/>
  <c r="CM21" i="10"/>
  <c r="CM22" i="10"/>
  <c r="CM23" i="10"/>
  <c r="CM24" i="10"/>
  <c r="CM25" i="10"/>
  <c r="CM26" i="10"/>
  <c r="CM27" i="10"/>
  <c r="CM28" i="10"/>
  <c r="CM29" i="10"/>
  <c r="CM30" i="10"/>
  <c r="CM31" i="10"/>
  <c r="CM32" i="10"/>
  <c r="CM33" i="10"/>
  <c r="CM34" i="10"/>
  <c r="CM35" i="10"/>
  <c r="CM36" i="10"/>
  <c r="CM37" i="10"/>
  <c r="CM38" i="10"/>
  <c r="CM39" i="10"/>
  <c r="CM40" i="10"/>
  <c r="CM41" i="10"/>
  <c r="CM42" i="10"/>
  <c r="CM43" i="10"/>
  <c r="CM44" i="10"/>
  <c r="CM45" i="10"/>
  <c r="CM46" i="10"/>
  <c r="CM47" i="10"/>
  <c r="CM48" i="10"/>
  <c r="CM49" i="10"/>
  <c r="CM50" i="10"/>
  <c r="CM51" i="10"/>
  <c r="CM52" i="10"/>
  <c r="CM53" i="10"/>
  <c r="CM4" i="10"/>
  <c r="CN2" i="10"/>
  <c r="CJ6" i="10"/>
  <c r="CJ7" i="10"/>
  <c r="CJ8" i="10"/>
  <c r="CJ9" i="10"/>
  <c r="CJ10" i="10"/>
  <c r="CJ11" i="10"/>
  <c r="CJ12" i="10"/>
  <c r="CJ13" i="10"/>
  <c r="CJ14" i="10"/>
  <c r="CJ15" i="10"/>
  <c r="CJ16" i="10"/>
  <c r="CJ17" i="10"/>
  <c r="CJ18" i="10"/>
  <c r="CJ19" i="10"/>
  <c r="CJ20" i="10"/>
  <c r="CJ21" i="10"/>
  <c r="CJ22" i="10"/>
  <c r="CJ23" i="10"/>
  <c r="CJ24" i="10"/>
  <c r="CJ25" i="10"/>
  <c r="CJ26" i="10"/>
  <c r="CJ27" i="10"/>
  <c r="CJ28" i="10"/>
  <c r="CJ29" i="10"/>
  <c r="CJ30" i="10"/>
  <c r="CJ31" i="10"/>
  <c r="CJ32" i="10"/>
  <c r="CJ33" i="10"/>
  <c r="CJ34" i="10"/>
  <c r="CJ35" i="10"/>
  <c r="CJ36" i="10"/>
  <c r="CJ37" i="10"/>
  <c r="CJ38" i="10"/>
  <c r="CJ39" i="10"/>
  <c r="CJ40" i="10"/>
  <c r="CJ41" i="10"/>
  <c r="CJ42" i="10"/>
  <c r="CJ43" i="10"/>
  <c r="CJ44" i="10"/>
  <c r="CJ45" i="10"/>
  <c r="CJ46" i="10"/>
  <c r="CJ47" i="10"/>
  <c r="CJ48" i="10"/>
  <c r="CJ49" i="10"/>
  <c r="CJ50" i="10"/>
  <c r="CJ51" i="10"/>
  <c r="CJ52" i="10"/>
  <c r="CJ53" i="10"/>
  <c r="CJ5" i="10"/>
  <c r="CI5" i="10"/>
  <c r="CI6" i="10"/>
  <c r="CI7" i="10"/>
  <c r="CI8" i="10"/>
  <c r="CI9" i="10"/>
  <c r="CI10" i="10"/>
  <c r="CI11" i="10"/>
  <c r="CI12" i="10"/>
  <c r="CI13" i="10"/>
  <c r="CI14" i="10"/>
  <c r="CI15" i="10"/>
  <c r="CI16" i="10"/>
  <c r="CI17" i="10"/>
  <c r="CI18" i="10"/>
  <c r="CI19" i="10"/>
  <c r="CI20" i="10"/>
  <c r="CI21" i="10"/>
  <c r="CI22" i="10"/>
  <c r="CI23" i="10"/>
  <c r="CI24" i="10"/>
  <c r="CI25" i="10"/>
  <c r="CI26" i="10"/>
  <c r="CI27" i="10"/>
  <c r="CI28" i="10"/>
  <c r="CI29" i="10"/>
  <c r="CI30" i="10"/>
  <c r="CI31" i="10"/>
  <c r="CI32" i="10"/>
  <c r="CI33" i="10"/>
  <c r="CI34" i="10"/>
  <c r="CI35" i="10"/>
  <c r="CI36" i="10"/>
  <c r="CI37" i="10"/>
  <c r="CI38" i="10"/>
  <c r="CI39" i="10"/>
  <c r="CI40" i="10"/>
  <c r="CI41" i="10"/>
  <c r="CI42" i="10"/>
  <c r="CI43" i="10"/>
  <c r="CI44" i="10"/>
  <c r="CI45" i="10"/>
  <c r="CI46" i="10"/>
  <c r="CI47" i="10"/>
  <c r="CI48" i="10"/>
  <c r="CI49" i="10"/>
  <c r="CI50" i="10"/>
  <c r="CI51" i="10"/>
  <c r="CI52" i="10"/>
  <c r="CI53" i="10"/>
  <c r="CI4" i="10"/>
  <c r="CF6" i="10"/>
  <c r="CF7" i="10"/>
  <c r="CF8" i="10"/>
  <c r="CF9" i="10"/>
  <c r="CF10" i="10"/>
  <c r="CF11" i="10"/>
  <c r="CF12" i="10"/>
  <c r="CF13" i="10"/>
  <c r="CF14" i="10"/>
  <c r="CF15" i="10"/>
  <c r="CF16" i="10"/>
  <c r="CF17" i="10"/>
  <c r="CF18" i="10"/>
  <c r="CF19" i="10"/>
  <c r="CF20" i="10"/>
  <c r="CF21" i="10"/>
  <c r="CF22" i="10"/>
  <c r="CF23" i="10"/>
  <c r="CF24" i="10"/>
  <c r="CF25" i="10"/>
  <c r="CF26" i="10"/>
  <c r="CF27" i="10"/>
  <c r="CF28" i="10"/>
  <c r="CF29" i="10"/>
  <c r="CF30" i="10"/>
  <c r="CF31" i="10"/>
  <c r="CF32" i="10"/>
  <c r="CF33" i="10"/>
  <c r="CF34" i="10"/>
  <c r="CF35" i="10"/>
  <c r="CF36" i="10"/>
  <c r="CF37" i="10"/>
  <c r="CF38" i="10"/>
  <c r="CF39" i="10"/>
  <c r="CF40" i="10"/>
  <c r="CF41" i="10"/>
  <c r="CF42" i="10"/>
  <c r="CF43" i="10"/>
  <c r="CF44" i="10"/>
  <c r="CF45" i="10"/>
  <c r="CF46" i="10"/>
  <c r="CF47" i="10"/>
  <c r="CF48" i="10"/>
  <c r="CF49" i="10"/>
  <c r="CF50" i="10"/>
  <c r="CF51" i="10"/>
  <c r="CF52" i="10"/>
  <c r="CF53" i="10"/>
  <c r="CF5" i="10"/>
  <c r="CE5" i="10"/>
  <c r="CE6" i="10"/>
  <c r="CE7" i="10"/>
  <c r="CE8" i="10"/>
  <c r="CE9" i="10"/>
  <c r="CE10" i="10"/>
  <c r="CE11" i="10"/>
  <c r="CE12" i="10"/>
  <c r="CE13" i="10"/>
  <c r="CE14" i="10"/>
  <c r="CE15" i="10"/>
  <c r="CE16" i="10"/>
  <c r="CE17" i="10"/>
  <c r="CE18" i="10"/>
  <c r="CE19" i="10"/>
  <c r="CE20" i="10"/>
  <c r="CE21" i="10"/>
  <c r="CE22" i="10"/>
  <c r="CE23" i="10"/>
  <c r="CE24" i="10"/>
  <c r="CE25" i="10"/>
  <c r="CE26" i="10"/>
  <c r="CE27" i="10"/>
  <c r="CE28" i="10"/>
  <c r="CE29" i="10"/>
  <c r="CE30" i="10"/>
  <c r="CE31" i="10"/>
  <c r="CE32" i="10"/>
  <c r="CE33" i="10"/>
  <c r="CE34" i="10"/>
  <c r="CE35" i="10"/>
  <c r="CE36" i="10"/>
  <c r="CE37" i="10"/>
  <c r="CE38" i="10"/>
  <c r="CE39" i="10"/>
  <c r="CE40" i="10"/>
  <c r="CE41" i="10"/>
  <c r="CE42" i="10"/>
  <c r="CE43" i="10"/>
  <c r="CE44" i="10"/>
  <c r="CE45" i="10"/>
  <c r="CE46" i="10"/>
  <c r="CE47" i="10"/>
  <c r="CE48" i="10"/>
  <c r="CE49" i="10"/>
  <c r="CE50" i="10"/>
  <c r="CE51" i="10"/>
  <c r="CE52" i="10"/>
  <c r="CE53" i="10"/>
  <c r="CE4" i="10"/>
  <c r="CB6" i="10"/>
  <c r="CB7" i="10"/>
  <c r="CB8" i="10"/>
  <c r="CB9" i="10"/>
  <c r="CB10" i="10"/>
  <c r="CB11" i="10"/>
  <c r="CB12" i="10"/>
  <c r="CB13" i="10"/>
  <c r="CB14" i="10"/>
  <c r="CB15" i="10"/>
  <c r="CB16" i="10"/>
  <c r="CB17" i="10"/>
  <c r="CB18" i="10"/>
  <c r="CB19" i="10"/>
  <c r="CB20" i="10"/>
  <c r="CB21" i="10"/>
  <c r="CB22" i="10"/>
  <c r="CB23" i="10"/>
  <c r="CB24" i="10"/>
  <c r="CB25" i="10"/>
  <c r="CB26" i="10"/>
  <c r="CB27" i="10"/>
  <c r="CB28" i="10"/>
  <c r="CB29" i="10"/>
  <c r="CB30" i="10"/>
  <c r="CB31" i="10"/>
  <c r="CB32" i="10"/>
  <c r="CB33" i="10"/>
  <c r="CB34" i="10"/>
  <c r="CB35" i="10"/>
  <c r="CB36" i="10"/>
  <c r="CB37" i="10"/>
  <c r="CB38" i="10"/>
  <c r="CB39" i="10"/>
  <c r="CB40" i="10"/>
  <c r="CB41" i="10"/>
  <c r="CB42" i="10"/>
  <c r="CB43" i="10"/>
  <c r="CB44" i="10"/>
  <c r="CB45" i="10"/>
  <c r="CB46" i="10"/>
  <c r="CB47" i="10"/>
  <c r="CB48" i="10"/>
  <c r="CB49" i="10"/>
  <c r="CB50" i="10"/>
  <c r="CB51" i="10"/>
  <c r="CB52" i="10"/>
  <c r="CB53" i="10"/>
  <c r="CB5" i="10"/>
  <c r="CA6" i="10"/>
  <c r="CA7" i="10"/>
  <c r="CA8" i="10"/>
  <c r="CA9" i="10"/>
  <c r="CA10" i="10"/>
  <c r="CA11" i="10"/>
  <c r="CA12" i="10"/>
  <c r="CA13" i="10"/>
  <c r="CA14" i="10"/>
  <c r="CA15" i="10"/>
  <c r="CA16" i="10"/>
  <c r="CA17" i="10"/>
  <c r="CA18" i="10"/>
  <c r="CA19" i="10"/>
  <c r="CA20" i="10"/>
  <c r="CA21" i="10"/>
  <c r="CA22" i="10"/>
  <c r="CA23" i="10"/>
  <c r="CA24" i="10"/>
  <c r="CA25" i="10"/>
  <c r="CA26" i="10"/>
  <c r="CA27" i="10"/>
  <c r="CA28" i="10"/>
  <c r="CA29" i="10"/>
  <c r="CA30" i="10"/>
  <c r="CA31" i="10"/>
  <c r="CA32" i="10"/>
  <c r="CA33" i="10"/>
  <c r="CA34" i="10"/>
  <c r="CA35" i="10"/>
  <c r="CA36" i="10"/>
  <c r="CA37" i="10"/>
  <c r="CA38" i="10"/>
  <c r="CA39" i="10"/>
  <c r="CA40" i="10"/>
  <c r="CA41" i="10"/>
  <c r="CA42" i="10"/>
  <c r="CA43" i="10"/>
  <c r="CA44" i="10"/>
  <c r="CA45" i="10"/>
  <c r="CA46" i="10"/>
  <c r="CA47" i="10"/>
  <c r="CA48" i="10"/>
  <c r="CA49" i="10"/>
  <c r="CA50" i="10"/>
  <c r="CA51" i="10"/>
  <c r="CA52" i="10"/>
  <c r="CA53" i="10"/>
  <c r="CA4" i="10"/>
  <c r="BX6" i="10"/>
  <c r="BX7" i="10"/>
  <c r="BX8" i="10"/>
  <c r="BX9" i="10"/>
  <c r="BX10" i="10"/>
  <c r="BX11" i="10"/>
  <c r="BX12" i="10"/>
  <c r="BX13" i="10"/>
  <c r="BX14" i="10"/>
  <c r="BX15" i="10"/>
  <c r="BX16" i="10"/>
  <c r="BX17" i="10"/>
  <c r="BX18" i="10"/>
  <c r="BX19" i="10"/>
  <c r="BX20" i="10"/>
  <c r="BX21" i="10"/>
  <c r="BX22" i="10"/>
  <c r="BX23" i="10"/>
  <c r="BX24" i="10"/>
  <c r="BX25" i="10"/>
  <c r="BX26" i="10"/>
  <c r="BX27" i="10"/>
  <c r="BX28" i="10"/>
  <c r="BX29" i="10"/>
  <c r="BX30" i="10"/>
  <c r="BX31" i="10"/>
  <c r="BX32" i="10"/>
  <c r="BX33" i="10"/>
  <c r="BX34" i="10"/>
  <c r="BX35" i="10"/>
  <c r="BX36" i="10"/>
  <c r="BX37" i="10"/>
  <c r="BX38" i="10"/>
  <c r="BX39" i="10"/>
  <c r="BX40" i="10"/>
  <c r="BX41" i="10"/>
  <c r="BX42" i="10"/>
  <c r="BX43" i="10"/>
  <c r="BX44" i="10"/>
  <c r="BX45" i="10"/>
  <c r="BX46" i="10"/>
  <c r="BX47" i="10"/>
  <c r="BX48" i="10"/>
  <c r="BX49" i="10"/>
  <c r="BX50" i="10"/>
  <c r="BX51" i="10"/>
  <c r="BX52" i="10"/>
  <c r="BX53" i="10"/>
  <c r="BX5" i="10"/>
  <c r="BW5" i="10"/>
  <c r="BW6" i="10"/>
  <c r="BW7" i="10"/>
  <c r="BW8" i="10"/>
  <c r="BW9" i="10"/>
  <c r="BW10" i="10"/>
  <c r="BW11" i="10"/>
  <c r="BW12" i="10"/>
  <c r="BW13" i="10"/>
  <c r="BW14" i="10"/>
  <c r="BW15" i="10"/>
  <c r="BW16" i="10"/>
  <c r="BW17" i="10"/>
  <c r="BW18" i="10"/>
  <c r="BW19" i="10"/>
  <c r="BW20" i="10"/>
  <c r="BW21" i="10"/>
  <c r="BW22" i="10"/>
  <c r="BW23" i="10"/>
  <c r="BW24" i="10"/>
  <c r="BW25" i="10"/>
  <c r="BW26" i="10"/>
  <c r="BW27" i="10"/>
  <c r="BW28" i="10"/>
  <c r="BW29" i="10"/>
  <c r="BW30" i="10"/>
  <c r="BW31" i="10"/>
  <c r="BW32" i="10"/>
  <c r="BW33" i="10"/>
  <c r="BW34" i="10"/>
  <c r="BW35" i="10"/>
  <c r="BW36" i="10"/>
  <c r="BW37" i="10"/>
  <c r="BW38" i="10"/>
  <c r="BW39" i="10"/>
  <c r="BW40" i="10"/>
  <c r="BW41" i="10"/>
  <c r="BW42" i="10"/>
  <c r="BW43" i="10"/>
  <c r="BW44" i="10"/>
  <c r="BW45" i="10"/>
  <c r="BW46" i="10"/>
  <c r="BW47" i="10"/>
  <c r="BW48" i="10"/>
  <c r="BW49" i="10"/>
  <c r="BW50" i="10"/>
  <c r="BW51" i="10"/>
  <c r="BW52" i="10"/>
  <c r="BW53" i="10"/>
  <c r="BW4" i="10"/>
  <c r="BT6" i="10"/>
  <c r="BT7" i="10"/>
  <c r="BT8" i="10"/>
  <c r="BT9" i="10"/>
  <c r="BT10" i="10"/>
  <c r="BT11" i="10"/>
  <c r="BT12" i="10"/>
  <c r="BT13" i="10"/>
  <c r="BT14" i="10"/>
  <c r="BT15" i="10"/>
  <c r="BT16" i="10"/>
  <c r="BT17" i="10"/>
  <c r="BT18" i="10"/>
  <c r="BT19" i="10"/>
  <c r="BT20" i="10"/>
  <c r="BT21" i="10"/>
  <c r="BT22" i="10"/>
  <c r="BT23" i="10"/>
  <c r="BT24" i="10"/>
  <c r="BT25" i="10"/>
  <c r="BT26" i="10"/>
  <c r="BT27" i="10"/>
  <c r="BT28" i="10"/>
  <c r="BT29" i="10"/>
  <c r="BT30" i="10"/>
  <c r="BT31" i="10"/>
  <c r="BT32" i="10"/>
  <c r="BT33" i="10"/>
  <c r="BT34" i="10"/>
  <c r="BT35" i="10"/>
  <c r="BT36" i="10"/>
  <c r="BT37" i="10"/>
  <c r="BT38" i="10"/>
  <c r="BT39" i="10"/>
  <c r="BT40" i="10"/>
  <c r="BT41" i="10"/>
  <c r="BT42" i="10"/>
  <c r="BT43" i="10"/>
  <c r="BT44" i="10"/>
  <c r="BT45" i="10"/>
  <c r="BT46" i="10"/>
  <c r="BT47" i="10"/>
  <c r="BT48" i="10"/>
  <c r="BT49" i="10"/>
  <c r="BT50" i="10"/>
  <c r="BT51" i="10"/>
  <c r="BT52" i="10"/>
  <c r="BT53" i="10"/>
  <c r="BT5" i="10"/>
  <c r="BS5" i="10"/>
  <c r="BS6" i="10"/>
  <c r="BS7" i="10"/>
  <c r="BS8" i="10"/>
  <c r="BS9" i="10"/>
  <c r="BS10" i="10"/>
  <c r="BS11" i="10"/>
  <c r="BS12" i="10"/>
  <c r="BS13" i="10"/>
  <c r="BS14" i="10"/>
  <c r="BS15" i="10"/>
  <c r="BS16" i="10"/>
  <c r="BS17" i="10"/>
  <c r="BS18" i="10"/>
  <c r="BS19" i="10"/>
  <c r="BS20" i="10"/>
  <c r="BS21" i="10"/>
  <c r="BS22" i="10"/>
  <c r="BS23" i="10"/>
  <c r="BS24" i="10"/>
  <c r="BS25" i="10"/>
  <c r="BS26" i="10"/>
  <c r="BS27" i="10"/>
  <c r="BS28" i="10"/>
  <c r="BS29" i="10"/>
  <c r="BS30" i="10"/>
  <c r="BS31" i="10"/>
  <c r="BS32" i="10"/>
  <c r="BS33" i="10"/>
  <c r="BS34" i="10"/>
  <c r="BS35" i="10"/>
  <c r="BS36" i="10"/>
  <c r="BS37" i="10"/>
  <c r="BS38" i="10"/>
  <c r="BS39" i="10"/>
  <c r="BS40" i="10"/>
  <c r="BS41" i="10"/>
  <c r="BS42" i="10"/>
  <c r="BS43" i="10"/>
  <c r="BS44" i="10"/>
  <c r="BS45" i="10"/>
  <c r="BS46" i="10"/>
  <c r="BS47" i="10"/>
  <c r="BS48" i="10"/>
  <c r="BS49" i="10"/>
  <c r="BS50" i="10"/>
  <c r="BS51" i="10"/>
  <c r="BS52" i="10"/>
  <c r="BS53" i="10"/>
  <c r="BS4" i="10"/>
  <c r="BP6" i="10"/>
  <c r="BP7" i="10"/>
  <c r="BP8" i="10"/>
  <c r="BP9" i="10"/>
  <c r="BP10" i="10"/>
  <c r="BP11" i="10"/>
  <c r="BP12" i="10"/>
  <c r="BP13" i="10"/>
  <c r="BP14" i="10"/>
  <c r="BP15" i="10"/>
  <c r="BP16" i="10"/>
  <c r="BP17" i="10"/>
  <c r="BP18" i="10"/>
  <c r="BP19" i="10"/>
  <c r="BP20" i="10"/>
  <c r="BP21" i="10"/>
  <c r="BP22" i="10"/>
  <c r="BP23" i="10"/>
  <c r="BP24" i="10"/>
  <c r="BP25" i="10"/>
  <c r="BP26" i="10"/>
  <c r="BP27" i="10"/>
  <c r="BP28" i="10"/>
  <c r="BP29" i="10"/>
  <c r="BP30" i="10"/>
  <c r="BP31" i="10"/>
  <c r="BP32" i="10"/>
  <c r="BP33" i="10"/>
  <c r="BP34" i="10"/>
  <c r="BP35" i="10"/>
  <c r="BP36" i="10"/>
  <c r="BP37" i="10"/>
  <c r="BP38" i="10"/>
  <c r="BP39" i="10"/>
  <c r="BP40" i="10"/>
  <c r="BP41" i="10"/>
  <c r="BP42" i="10"/>
  <c r="BP43" i="10"/>
  <c r="BP44" i="10"/>
  <c r="BP45" i="10"/>
  <c r="BP46" i="10"/>
  <c r="BP47" i="10"/>
  <c r="BP48" i="10"/>
  <c r="BP49" i="10"/>
  <c r="BP50" i="10"/>
  <c r="BP51" i="10"/>
  <c r="BP52" i="10"/>
  <c r="BP53" i="10"/>
  <c r="BP5" i="10"/>
  <c r="BO5" i="10"/>
  <c r="BO6" i="10"/>
  <c r="BO7" i="10"/>
  <c r="BO8" i="10"/>
  <c r="BO9" i="10"/>
  <c r="BO10" i="10"/>
  <c r="BO11" i="10"/>
  <c r="BO12" i="10"/>
  <c r="BO13" i="10"/>
  <c r="BO14" i="10"/>
  <c r="BO15" i="10"/>
  <c r="BO16" i="10"/>
  <c r="BO17" i="10"/>
  <c r="BO18" i="10"/>
  <c r="BO19" i="10"/>
  <c r="BO20" i="10"/>
  <c r="BO21" i="10"/>
  <c r="BO22" i="10"/>
  <c r="BO23" i="10"/>
  <c r="BO24" i="10"/>
  <c r="BO25" i="10"/>
  <c r="BO26" i="10"/>
  <c r="BO27" i="10"/>
  <c r="BO28" i="10"/>
  <c r="BO29" i="10"/>
  <c r="BO30" i="10"/>
  <c r="BO31" i="10"/>
  <c r="BO32" i="10"/>
  <c r="BO33" i="10"/>
  <c r="BO34" i="10"/>
  <c r="BO35" i="10"/>
  <c r="BO36" i="10"/>
  <c r="BO37" i="10"/>
  <c r="BO38" i="10"/>
  <c r="BO39" i="10"/>
  <c r="BO40" i="10"/>
  <c r="BO41" i="10"/>
  <c r="BO42" i="10"/>
  <c r="BO43" i="10"/>
  <c r="BO44" i="10"/>
  <c r="BO45" i="10"/>
  <c r="BO46" i="10"/>
  <c r="BO47" i="10"/>
  <c r="BO48" i="10"/>
  <c r="BO49" i="10"/>
  <c r="BO50" i="10"/>
  <c r="BO51" i="10"/>
  <c r="BO52" i="10"/>
  <c r="BO53" i="10"/>
  <c r="BO4" i="10"/>
  <c r="BL53" i="10"/>
  <c r="BL6" i="10"/>
  <c r="BL7" i="10"/>
  <c r="BL8" i="10"/>
  <c r="BL9" i="10"/>
  <c r="BL10" i="10"/>
  <c r="BL11" i="10"/>
  <c r="BL12" i="10"/>
  <c r="BL13" i="10"/>
  <c r="BL14" i="10"/>
  <c r="BL15" i="10"/>
  <c r="BL16" i="10"/>
  <c r="BL17" i="10"/>
  <c r="BL18" i="10"/>
  <c r="BL19" i="10"/>
  <c r="BL20" i="10"/>
  <c r="BL21" i="10"/>
  <c r="BL22" i="10"/>
  <c r="BL23" i="10"/>
  <c r="BL24" i="10"/>
  <c r="BL25" i="10"/>
  <c r="BL26" i="10"/>
  <c r="BL27" i="10"/>
  <c r="BL28" i="10"/>
  <c r="BL29" i="10"/>
  <c r="BL30" i="10"/>
  <c r="BL31" i="10"/>
  <c r="BL32" i="10"/>
  <c r="BL33" i="10"/>
  <c r="BL34" i="10"/>
  <c r="BL35" i="10"/>
  <c r="BL36" i="10"/>
  <c r="BL37" i="10"/>
  <c r="BL38" i="10"/>
  <c r="BL39" i="10"/>
  <c r="BL40" i="10"/>
  <c r="BL41" i="10"/>
  <c r="BL42" i="10"/>
  <c r="BL43" i="10"/>
  <c r="BL44" i="10"/>
  <c r="BL45" i="10"/>
  <c r="BL46" i="10"/>
  <c r="BL47" i="10"/>
  <c r="BL48" i="10"/>
  <c r="BL49" i="10"/>
  <c r="BL50" i="10"/>
  <c r="BL51" i="10"/>
  <c r="BL52" i="10"/>
  <c r="BL5" i="10"/>
  <c r="BK5" i="10"/>
  <c r="BK6" i="10"/>
  <c r="BK7" i="10"/>
  <c r="BK8" i="10"/>
  <c r="BK9" i="10"/>
  <c r="BK10" i="10"/>
  <c r="BK11" i="10"/>
  <c r="BK12" i="10"/>
  <c r="BK13" i="10"/>
  <c r="BK14" i="10"/>
  <c r="BK15" i="10"/>
  <c r="BK16" i="10"/>
  <c r="BK17" i="10"/>
  <c r="BK18" i="10"/>
  <c r="BK19" i="10"/>
  <c r="BK20" i="10"/>
  <c r="BK21" i="10"/>
  <c r="BK22" i="10"/>
  <c r="BK23" i="10"/>
  <c r="BK24" i="10"/>
  <c r="BK25" i="10"/>
  <c r="BK26" i="10"/>
  <c r="BK27" i="10"/>
  <c r="BK28" i="10"/>
  <c r="BK29" i="10"/>
  <c r="BK30" i="10"/>
  <c r="BK31" i="10"/>
  <c r="BK32" i="10"/>
  <c r="BK33" i="10"/>
  <c r="BK34" i="10"/>
  <c r="BK35" i="10"/>
  <c r="BK36" i="10"/>
  <c r="BK37" i="10"/>
  <c r="BK38" i="10"/>
  <c r="BK39" i="10"/>
  <c r="BK40" i="10"/>
  <c r="BK41" i="10"/>
  <c r="BK42" i="10"/>
  <c r="BK43" i="10"/>
  <c r="BK44" i="10"/>
  <c r="BK45" i="10"/>
  <c r="BK46" i="10"/>
  <c r="BK47" i="10"/>
  <c r="BK48" i="10"/>
  <c r="BK49" i="10"/>
  <c r="BK50" i="10"/>
  <c r="BK51" i="10"/>
  <c r="BK52" i="10"/>
  <c r="BK53" i="10"/>
  <c r="BK4" i="10"/>
  <c r="BL2" i="10"/>
  <c r="BH6" i="10"/>
  <c r="BH7" i="10"/>
  <c r="BH8" i="10"/>
  <c r="BH9" i="10"/>
  <c r="BH10" i="10"/>
  <c r="BH11" i="10"/>
  <c r="BH12" i="10"/>
  <c r="BH13" i="10"/>
  <c r="BH14" i="10"/>
  <c r="BH15" i="10"/>
  <c r="BH16" i="10"/>
  <c r="BH17" i="10"/>
  <c r="BH18" i="10"/>
  <c r="BH19" i="10"/>
  <c r="BH20" i="10"/>
  <c r="BH21" i="10"/>
  <c r="BH22" i="10"/>
  <c r="BH23" i="10"/>
  <c r="BH24" i="10"/>
  <c r="BH25" i="10"/>
  <c r="BH26" i="10"/>
  <c r="BH27" i="10"/>
  <c r="BH28" i="10"/>
  <c r="BH29" i="10"/>
  <c r="BH30" i="10"/>
  <c r="BH31" i="10"/>
  <c r="BH32" i="10"/>
  <c r="BH33" i="10"/>
  <c r="BH34" i="10"/>
  <c r="BH35" i="10"/>
  <c r="BH36" i="10"/>
  <c r="BH37" i="10"/>
  <c r="BH38" i="10"/>
  <c r="BH39" i="10"/>
  <c r="BH40" i="10"/>
  <c r="BH41" i="10"/>
  <c r="BH42" i="10"/>
  <c r="BH43" i="10"/>
  <c r="BH44" i="10"/>
  <c r="BH45" i="10"/>
  <c r="BH46" i="10"/>
  <c r="BH47" i="10"/>
  <c r="BH48" i="10"/>
  <c r="BH49" i="10"/>
  <c r="BH50" i="10"/>
  <c r="BH51" i="10"/>
  <c r="BH52" i="10"/>
  <c r="BH53" i="10"/>
  <c r="BH5" i="10"/>
  <c r="BG5" i="10"/>
  <c r="BG6" i="10"/>
  <c r="BG7" i="10"/>
  <c r="BG8" i="10"/>
  <c r="BG9" i="10"/>
  <c r="BG10" i="10"/>
  <c r="BG11" i="10"/>
  <c r="BG12" i="10"/>
  <c r="BG13" i="10"/>
  <c r="BG14" i="10"/>
  <c r="BG15" i="10"/>
  <c r="BG16" i="10"/>
  <c r="BG17" i="10"/>
  <c r="BG18" i="10"/>
  <c r="BG19" i="10"/>
  <c r="BG20" i="10"/>
  <c r="BG21" i="10"/>
  <c r="BG22" i="10"/>
  <c r="BG23" i="10"/>
  <c r="BG24" i="10"/>
  <c r="BG25" i="10"/>
  <c r="BG26" i="10"/>
  <c r="BG27" i="10"/>
  <c r="BG28" i="10"/>
  <c r="BG29" i="10"/>
  <c r="BG30" i="10"/>
  <c r="BG31" i="10"/>
  <c r="BG32" i="10"/>
  <c r="BG33" i="10"/>
  <c r="BG34" i="10"/>
  <c r="BG35" i="10"/>
  <c r="BG36" i="10"/>
  <c r="BG37" i="10"/>
  <c r="BG38" i="10"/>
  <c r="BG39" i="10"/>
  <c r="BG40" i="10"/>
  <c r="BG41" i="10"/>
  <c r="BG42" i="10"/>
  <c r="BG43" i="10"/>
  <c r="BG44" i="10"/>
  <c r="BG45" i="10"/>
  <c r="BG46" i="10"/>
  <c r="BG47" i="10"/>
  <c r="BG48" i="10"/>
  <c r="BG49" i="10"/>
  <c r="BG50" i="10"/>
  <c r="BG51" i="10"/>
  <c r="BG52" i="10"/>
  <c r="BG53" i="10"/>
  <c r="BG4" i="10"/>
  <c r="BD6" i="10"/>
  <c r="BD7" i="10"/>
  <c r="BD8" i="10"/>
  <c r="BD9" i="10"/>
  <c r="BD10" i="10"/>
  <c r="BD11" i="10"/>
  <c r="BD12" i="10"/>
  <c r="BD13" i="10"/>
  <c r="BD14" i="10"/>
  <c r="BD15" i="10"/>
  <c r="BD16" i="10"/>
  <c r="BD17" i="10"/>
  <c r="BD18" i="10"/>
  <c r="BD19" i="10"/>
  <c r="BD20" i="10"/>
  <c r="BD21" i="10"/>
  <c r="BD22" i="10"/>
  <c r="BD23" i="10"/>
  <c r="BD24" i="10"/>
  <c r="BD25" i="10"/>
  <c r="BD26" i="10"/>
  <c r="BD27" i="10"/>
  <c r="BD28" i="10"/>
  <c r="BD29" i="10"/>
  <c r="BD30" i="10"/>
  <c r="BD31" i="10"/>
  <c r="BD32" i="10"/>
  <c r="BD33" i="10"/>
  <c r="BD34" i="10"/>
  <c r="BD35" i="10"/>
  <c r="BD36" i="10"/>
  <c r="BD37" i="10"/>
  <c r="BD38" i="10"/>
  <c r="BD39" i="10"/>
  <c r="BD40" i="10"/>
  <c r="BD41" i="10"/>
  <c r="BD42" i="10"/>
  <c r="BD43" i="10"/>
  <c r="BD44" i="10"/>
  <c r="BD45" i="10"/>
  <c r="BD46" i="10"/>
  <c r="BD47" i="10"/>
  <c r="BD48" i="10"/>
  <c r="BD49" i="10"/>
  <c r="BD50" i="10"/>
  <c r="BD51" i="10"/>
  <c r="BD52" i="10"/>
  <c r="BD53" i="10"/>
  <c r="BD5" i="10"/>
  <c r="BC5" i="10"/>
  <c r="BC6" i="10"/>
  <c r="BC7" i="10"/>
  <c r="BC8" i="10"/>
  <c r="BC9" i="10"/>
  <c r="BC10" i="10"/>
  <c r="BC11" i="10"/>
  <c r="BC12" i="10"/>
  <c r="BC13" i="10"/>
  <c r="BC14" i="10"/>
  <c r="BC15" i="10"/>
  <c r="BC16" i="10"/>
  <c r="BC17" i="10"/>
  <c r="BC18" i="10"/>
  <c r="BC19" i="10"/>
  <c r="BC20" i="10"/>
  <c r="BC21" i="10"/>
  <c r="BC22" i="10"/>
  <c r="BC23" i="10"/>
  <c r="BC24" i="10"/>
  <c r="BC25" i="10"/>
  <c r="BC26" i="10"/>
  <c r="BC27" i="10"/>
  <c r="BC28" i="10"/>
  <c r="BC29" i="10"/>
  <c r="BC30" i="10"/>
  <c r="BC31" i="10"/>
  <c r="BC32" i="10"/>
  <c r="BC33" i="10"/>
  <c r="BC34" i="10"/>
  <c r="BC35" i="10"/>
  <c r="BC36" i="10"/>
  <c r="BC37" i="10"/>
  <c r="BC38" i="10"/>
  <c r="BC39" i="10"/>
  <c r="BC40" i="10"/>
  <c r="BC41" i="10"/>
  <c r="BC42" i="10"/>
  <c r="BC43" i="10"/>
  <c r="BC44" i="10"/>
  <c r="BC45" i="10"/>
  <c r="BC46" i="10"/>
  <c r="BC47" i="10"/>
  <c r="BC48" i="10"/>
  <c r="BC49" i="10"/>
  <c r="BC50" i="10"/>
  <c r="BC51" i="10"/>
  <c r="BC52" i="10"/>
  <c r="BC53" i="10"/>
  <c r="BC4" i="10"/>
  <c r="AZ6" i="10"/>
  <c r="AZ7" i="10"/>
  <c r="AZ8" i="10"/>
  <c r="AZ9" i="10"/>
  <c r="AZ10" i="10"/>
  <c r="AZ11" i="10"/>
  <c r="AZ12" i="10"/>
  <c r="AZ13" i="10"/>
  <c r="AZ14" i="10"/>
  <c r="AZ15" i="10"/>
  <c r="AZ16" i="10"/>
  <c r="AZ17" i="10"/>
  <c r="AZ18" i="10"/>
  <c r="AZ19" i="10"/>
  <c r="AZ20" i="10"/>
  <c r="AZ21" i="10"/>
  <c r="AZ22" i="10"/>
  <c r="AZ23" i="10"/>
  <c r="AZ24" i="10"/>
  <c r="AZ25" i="10"/>
  <c r="AZ26" i="10"/>
  <c r="AZ27" i="10"/>
  <c r="AZ28" i="10"/>
  <c r="AZ29" i="10"/>
  <c r="AZ30" i="10"/>
  <c r="AZ31" i="10"/>
  <c r="AZ32" i="10"/>
  <c r="AZ33" i="10"/>
  <c r="AZ34" i="10"/>
  <c r="AZ35" i="10"/>
  <c r="AZ36" i="10"/>
  <c r="AZ37" i="10"/>
  <c r="AZ38" i="10"/>
  <c r="AZ39" i="10"/>
  <c r="AZ40" i="10"/>
  <c r="AZ41" i="10"/>
  <c r="AZ42" i="10"/>
  <c r="AZ43" i="10"/>
  <c r="AZ44" i="10"/>
  <c r="AZ45" i="10"/>
  <c r="AZ46" i="10"/>
  <c r="AZ47" i="10"/>
  <c r="AZ48" i="10"/>
  <c r="AZ49" i="10"/>
  <c r="AZ50" i="10"/>
  <c r="AZ51" i="10"/>
  <c r="AZ52" i="10"/>
  <c r="AZ53" i="10"/>
  <c r="AZ5" i="10"/>
  <c r="AY5" i="10"/>
  <c r="AY6" i="10"/>
  <c r="AY7" i="10"/>
  <c r="AY8" i="10"/>
  <c r="AY9" i="10"/>
  <c r="AY10" i="10"/>
  <c r="AY11" i="10"/>
  <c r="AY12" i="10"/>
  <c r="AY13" i="10"/>
  <c r="AY14" i="10"/>
  <c r="AY15" i="10"/>
  <c r="AY16" i="10"/>
  <c r="AY17" i="10"/>
  <c r="AY18" i="10"/>
  <c r="AY19" i="10"/>
  <c r="AY20" i="10"/>
  <c r="AY21" i="10"/>
  <c r="AY22" i="10"/>
  <c r="AY23" i="10"/>
  <c r="AY24" i="10"/>
  <c r="AY25" i="10"/>
  <c r="AY26" i="10"/>
  <c r="AY27" i="10"/>
  <c r="AY28" i="10"/>
  <c r="AY29" i="10"/>
  <c r="AY30" i="10"/>
  <c r="AY31" i="10"/>
  <c r="AY32" i="10"/>
  <c r="AY33" i="10"/>
  <c r="AY34" i="10"/>
  <c r="AY35" i="10"/>
  <c r="AY36" i="10"/>
  <c r="AY37" i="10"/>
  <c r="AY38" i="10"/>
  <c r="AY39" i="10"/>
  <c r="AY40" i="10"/>
  <c r="AY41" i="10"/>
  <c r="AY42" i="10"/>
  <c r="AY43" i="10"/>
  <c r="AY44" i="10"/>
  <c r="AY45" i="10"/>
  <c r="AY46" i="10"/>
  <c r="AY47" i="10"/>
  <c r="AY48" i="10"/>
  <c r="AY49" i="10"/>
  <c r="AY50" i="10"/>
  <c r="AY51" i="10"/>
  <c r="AY52" i="10"/>
  <c r="AY53" i="10"/>
  <c r="AY4" i="10"/>
  <c r="AZ2" i="10"/>
  <c r="AV6" i="10"/>
  <c r="AV7" i="10"/>
  <c r="AV8" i="10"/>
  <c r="AV9" i="10"/>
  <c r="AV10" i="10"/>
  <c r="AV11" i="10"/>
  <c r="AV12" i="10"/>
  <c r="AV13" i="10"/>
  <c r="AV14" i="10"/>
  <c r="AV15" i="10"/>
  <c r="AV16" i="10"/>
  <c r="AV17" i="10"/>
  <c r="AV18" i="10"/>
  <c r="AV19" i="10"/>
  <c r="AV20" i="10"/>
  <c r="AV21" i="10"/>
  <c r="AV22" i="10"/>
  <c r="AV23" i="10"/>
  <c r="AV24" i="10"/>
  <c r="AV25" i="10"/>
  <c r="AV26" i="10"/>
  <c r="AV27" i="10"/>
  <c r="AV28" i="10"/>
  <c r="AV29" i="10"/>
  <c r="AV30" i="10"/>
  <c r="AV31" i="10"/>
  <c r="AV32" i="10"/>
  <c r="AV33" i="10"/>
  <c r="AV34" i="10"/>
  <c r="AV35" i="10"/>
  <c r="AV36" i="10"/>
  <c r="AV37" i="10"/>
  <c r="AV38" i="10"/>
  <c r="AV39" i="10"/>
  <c r="AV40" i="10"/>
  <c r="AV41" i="10"/>
  <c r="AV42" i="10"/>
  <c r="AV43" i="10"/>
  <c r="AV44" i="10"/>
  <c r="AV45" i="10"/>
  <c r="AV46" i="10"/>
  <c r="AV47" i="10"/>
  <c r="AV48" i="10"/>
  <c r="AV49" i="10"/>
  <c r="AV50" i="10"/>
  <c r="AV51" i="10"/>
  <c r="AV52" i="10"/>
  <c r="AV53" i="10"/>
  <c r="AV5" i="10"/>
  <c r="AU4" i="10"/>
  <c r="AW4" i="10" s="1"/>
  <c r="AU5" i="10"/>
  <c r="AU6" i="10"/>
  <c r="AU7" i="10"/>
  <c r="AU8" i="10"/>
  <c r="AU9" i="10"/>
  <c r="AU10" i="10"/>
  <c r="AU11" i="10"/>
  <c r="AU12" i="10"/>
  <c r="AU13" i="10"/>
  <c r="AU14" i="10"/>
  <c r="AU15" i="10"/>
  <c r="AU16" i="10"/>
  <c r="AU17" i="10"/>
  <c r="AU18" i="10"/>
  <c r="AU19" i="10"/>
  <c r="AU20" i="10"/>
  <c r="AU21" i="10"/>
  <c r="AU22" i="10"/>
  <c r="AU23" i="10"/>
  <c r="AU24" i="10"/>
  <c r="AU25" i="10"/>
  <c r="AU26" i="10"/>
  <c r="AU27" i="10"/>
  <c r="AU28" i="10"/>
  <c r="AU29" i="10"/>
  <c r="AU30" i="10"/>
  <c r="AU31" i="10"/>
  <c r="AU32" i="10"/>
  <c r="AU33" i="10"/>
  <c r="AU34" i="10"/>
  <c r="AU35" i="10"/>
  <c r="AU36" i="10"/>
  <c r="AU37" i="10"/>
  <c r="AU38" i="10"/>
  <c r="AU39" i="10"/>
  <c r="AU40" i="10"/>
  <c r="AU41" i="10"/>
  <c r="AU42" i="10"/>
  <c r="AU43" i="10"/>
  <c r="AU44" i="10"/>
  <c r="AU45" i="10"/>
  <c r="AU46" i="10"/>
  <c r="AU47" i="10"/>
  <c r="AU48" i="10"/>
  <c r="AU49" i="10"/>
  <c r="AU50" i="10"/>
  <c r="AU51" i="10"/>
  <c r="AU52" i="10"/>
  <c r="AU53" i="10"/>
  <c r="AV2" i="10"/>
  <c r="AR6" i="10"/>
  <c r="AR7" i="10"/>
  <c r="AR8" i="10"/>
  <c r="AR9" i="10"/>
  <c r="AR10" i="10"/>
  <c r="AR11" i="10"/>
  <c r="AR12" i="10"/>
  <c r="AR13" i="10"/>
  <c r="AR14" i="10"/>
  <c r="AR15" i="10"/>
  <c r="AR16" i="10"/>
  <c r="AR17" i="10"/>
  <c r="AR18" i="10"/>
  <c r="AR19" i="10"/>
  <c r="AR20" i="10"/>
  <c r="AR21" i="10"/>
  <c r="AR22" i="10"/>
  <c r="AR23" i="10"/>
  <c r="AR24" i="10"/>
  <c r="AR25" i="10"/>
  <c r="AR26" i="10"/>
  <c r="AR27" i="10"/>
  <c r="AR28" i="10"/>
  <c r="AR29" i="10"/>
  <c r="AR30" i="10"/>
  <c r="AR31" i="10"/>
  <c r="AR32" i="10"/>
  <c r="AR33" i="10"/>
  <c r="AR34" i="10"/>
  <c r="AR35" i="10"/>
  <c r="AR36" i="10"/>
  <c r="AR37" i="10"/>
  <c r="AR38" i="10"/>
  <c r="AR39" i="10"/>
  <c r="AR40" i="10"/>
  <c r="AR41" i="10"/>
  <c r="AR42" i="10"/>
  <c r="AR43" i="10"/>
  <c r="AR44" i="10"/>
  <c r="AR45" i="10"/>
  <c r="AR46" i="10"/>
  <c r="AR47" i="10"/>
  <c r="AR48" i="10"/>
  <c r="AR49" i="10"/>
  <c r="AR50" i="10"/>
  <c r="AR51" i="10"/>
  <c r="AR52" i="10"/>
  <c r="AR53" i="10"/>
  <c r="AR5" i="10"/>
  <c r="AQ5" i="10"/>
  <c r="AQ6" i="10"/>
  <c r="AQ7" i="10"/>
  <c r="AQ8" i="10"/>
  <c r="AQ9" i="10"/>
  <c r="AQ10" i="10"/>
  <c r="AQ11" i="10"/>
  <c r="AQ12" i="10"/>
  <c r="AQ13" i="10"/>
  <c r="AQ14" i="10"/>
  <c r="AQ15" i="10"/>
  <c r="AQ16" i="10"/>
  <c r="AQ17" i="10"/>
  <c r="AQ18" i="10"/>
  <c r="AQ19" i="10"/>
  <c r="AQ20" i="10"/>
  <c r="AQ21" i="10"/>
  <c r="AQ22" i="10"/>
  <c r="AQ23" i="10"/>
  <c r="AQ24" i="10"/>
  <c r="AQ25" i="10"/>
  <c r="AQ26" i="10"/>
  <c r="AQ27" i="10"/>
  <c r="AQ28" i="10"/>
  <c r="AQ29" i="10"/>
  <c r="AQ30" i="10"/>
  <c r="AQ31" i="10"/>
  <c r="AQ32" i="10"/>
  <c r="AQ33" i="10"/>
  <c r="AQ34" i="10"/>
  <c r="AQ35" i="10"/>
  <c r="AQ36" i="10"/>
  <c r="AQ37" i="10"/>
  <c r="AQ38" i="10"/>
  <c r="AQ39" i="10"/>
  <c r="AQ40" i="10"/>
  <c r="AQ41" i="10"/>
  <c r="AQ42" i="10"/>
  <c r="AQ43" i="10"/>
  <c r="AQ44" i="10"/>
  <c r="AQ45" i="10"/>
  <c r="AQ46" i="10"/>
  <c r="AQ47" i="10"/>
  <c r="AQ48" i="10"/>
  <c r="AQ49" i="10"/>
  <c r="AQ50" i="10"/>
  <c r="AQ51" i="10"/>
  <c r="AQ52" i="10"/>
  <c r="AQ53" i="10"/>
  <c r="AQ4" i="10"/>
  <c r="AR2" i="10"/>
  <c r="AN6" i="10"/>
  <c r="AN7" i="10"/>
  <c r="AN8" i="10"/>
  <c r="AN9" i="10"/>
  <c r="AN10" i="10"/>
  <c r="AN11" i="10"/>
  <c r="AN12" i="10"/>
  <c r="AN13" i="10"/>
  <c r="AN14" i="10"/>
  <c r="AN15" i="10"/>
  <c r="AN16" i="10"/>
  <c r="AN17" i="10"/>
  <c r="AN18" i="10"/>
  <c r="AN19" i="10"/>
  <c r="AN20" i="10"/>
  <c r="AN21" i="10"/>
  <c r="AN22" i="10"/>
  <c r="AN23" i="10"/>
  <c r="AN24" i="10"/>
  <c r="AN25" i="10"/>
  <c r="AN26" i="10"/>
  <c r="AN27" i="10"/>
  <c r="AN28" i="10"/>
  <c r="AN29" i="10"/>
  <c r="AN30" i="10"/>
  <c r="AN31" i="10"/>
  <c r="AN32" i="10"/>
  <c r="AN33" i="10"/>
  <c r="AN34" i="10"/>
  <c r="AN35" i="10"/>
  <c r="AN36" i="10"/>
  <c r="AN37" i="10"/>
  <c r="AN38" i="10"/>
  <c r="AN39" i="10"/>
  <c r="AN40" i="10"/>
  <c r="AN41" i="10"/>
  <c r="AN42" i="10"/>
  <c r="AN43" i="10"/>
  <c r="AN44" i="10"/>
  <c r="AN45" i="10"/>
  <c r="AN46" i="10"/>
  <c r="AN47" i="10"/>
  <c r="AN48" i="10"/>
  <c r="AN49" i="10"/>
  <c r="AN50" i="10"/>
  <c r="AN51" i="10"/>
  <c r="AN52" i="10"/>
  <c r="AN53" i="10"/>
  <c r="AM5" i="10"/>
  <c r="AM6" i="10"/>
  <c r="AM7" i="10"/>
  <c r="AM8" i="10"/>
  <c r="AM9" i="10"/>
  <c r="AM10" i="10"/>
  <c r="AM11" i="10"/>
  <c r="AM12" i="10"/>
  <c r="AM13" i="10"/>
  <c r="AM14" i="10"/>
  <c r="AM15" i="10"/>
  <c r="AM16" i="10"/>
  <c r="AM17" i="10"/>
  <c r="AM18" i="10"/>
  <c r="AM19" i="10"/>
  <c r="AM20" i="10"/>
  <c r="AM21" i="10"/>
  <c r="AM22" i="10"/>
  <c r="AM23" i="10"/>
  <c r="AM24" i="10"/>
  <c r="AM25" i="10"/>
  <c r="AM26" i="10"/>
  <c r="AM27" i="10"/>
  <c r="AM28" i="10"/>
  <c r="AM29" i="10"/>
  <c r="AM30" i="10"/>
  <c r="AM31" i="10"/>
  <c r="AM32" i="10"/>
  <c r="AM33" i="10"/>
  <c r="AM34" i="10"/>
  <c r="AM35" i="10"/>
  <c r="AM36" i="10"/>
  <c r="AM37" i="10"/>
  <c r="AM38" i="10"/>
  <c r="AM39" i="10"/>
  <c r="AM40" i="10"/>
  <c r="AM41" i="10"/>
  <c r="AM42" i="10"/>
  <c r="AM43" i="10"/>
  <c r="AM44" i="10"/>
  <c r="AM45" i="10"/>
  <c r="AM46" i="10"/>
  <c r="AM47" i="10"/>
  <c r="AM48" i="10"/>
  <c r="AM49" i="10"/>
  <c r="AM50" i="10"/>
  <c r="AM51" i="10"/>
  <c r="AM52" i="10"/>
  <c r="AM53" i="10"/>
  <c r="AN5" i="10"/>
  <c r="AM4" i="10"/>
  <c r="AN2" i="10"/>
  <c r="AJ2" i="10"/>
  <c r="AJ6" i="10"/>
  <c r="AJ7" i="10"/>
  <c r="AJ8" i="10"/>
  <c r="AJ9" i="10"/>
  <c r="AJ10" i="10"/>
  <c r="AJ11" i="10"/>
  <c r="AJ12" i="10"/>
  <c r="AJ13" i="10"/>
  <c r="AJ14" i="10"/>
  <c r="AJ15" i="10"/>
  <c r="AJ16" i="10"/>
  <c r="AJ17" i="10"/>
  <c r="AJ18" i="10"/>
  <c r="AJ19" i="10"/>
  <c r="AJ20" i="10"/>
  <c r="AJ21" i="10"/>
  <c r="AJ22" i="10"/>
  <c r="AJ23" i="10"/>
  <c r="AJ24" i="10"/>
  <c r="AJ25" i="10"/>
  <c r="AJ26" i="10"/>
  <c r="AJ27" i="10"/>
  <c r="AJ28" i="10"/>
  <c r="AJ29" i="10"/>
  <c r="AJ30" i="10"/>
  <c r="AJ31" i="10"/>
  <c r="AJ32" i="10"/>
  <c r="AJ33" i="10"/>
  <c r="AJ34" i="10"/>
  <c r="AJ35" i="10"/>
  <c r="AJ36" i="10"/>
  <c r="AJ37" i="10"/>
  <c r="AJ38" i="10"/>
  <c r="AJ39" i="10"/>
  <c r="AJ40" i="10"/>
  <c r="AJ41" i="10"/>
  <c r="AJ42" i="10"/>
  <c r="AJ43" i="10"/>
  <c r="AJ44" i="10"/>
  <c r="AJ45" i="10"/>
  <c r="AJ46" i="10"/>
  <c r="AJ47" i="10"/>
  <c r="AJ48" i="10"/>
  <c r="AJ49" i="10"/>
  <c r="AJ50" i="10"/>
  <c r="AJ51" i="10"/>
  <c r="AJ52" i="10"/>
  <c r="AJ53" i="10"/>
  <c r="AJ5" i="10"/>
  <c r="AI5" i="10"/>
  <c r="AI6" i="10"/>
  <c r="AI7" i="10"/>
  <c r="AI8" i="10"/>
  <c r="AI9" i="10"/>
  <c r="AI10" i="10"/>
  <c r="AI11" i="10"/>
  <c r="AI12" i="10"/>
  <c r="AI13" i="10"/>
  <c r="AI14" i="10"/>
  <c r="AI15" i="10"/>
  <c r="AI16" i="10"/>
  <c r="AI17" i="10"/>
  <c r="AI18" i="10"/>
  <c r="AI19" i="10"/>
  <c r="AI20" i="10"/>
  <c r="AI21" i="10"/>
  <c r="AI22" i="10"/>
  <c r="AI23" i="10"/>
  <c r="AI24" i="10"/>
  <c r="AI25" i="10"/>
  <c r="AI26" i="10"/>
  <c r="AI27" i="10"/>
  <c r="AI28" i="10"/>
  <c r="AI29" i="10"/>
  <c r="AI30" i="10"/>
  <c r="AI31" i="10"/>
  <c r="AI32" i="10"/>
  <c r="AI33" i="10"/>
  <c r="AI34" i="10"/>
  <c r="AI35" i="10"/>
  <c r="AI36" i="10"/>
  <c r="AI37" i="10"/>
  <c r="AI38" i="10"/>
  <c r="AI39" i="10"/>
  <c r="AI40" i="10"/>
  <c r="AI41" i="10"/>
  <c r="AI42" i="10"/>
  <c r="AI43" i="10"/>
  <c r="AI44" i="10"/>
  <c r="AI45" i="10"/>
  <c r="AI46" i="10"/>
  <c r="AI47" i="10"/>
  <c r="AI48" i="10"/>
  <c r="AI49" i="10"/>
  <c r="AI50" i="10"/>
  <c r="AI51" i="10"/>
  <c r="AI52" i="10"/>
  <c r="AI53" i="10"/>
  <c r="AI4" i="10"/>
  <c r="AF6" i="10"/>
  <c r="AF7" i="10"/>
  <c r="AF8" i="10"/>
  <c r="AF9" i="10"/>
  <c r="AF10" i="10"/>
  <c r="AF11" i="10"/>
  <c r="AF12" i="10"/>
  <c r="AF13" i="10"/>
  <c r="AF14" i="10"/>
  <c r="AF15" i="10"/>
  <c r="AF16" i="10"/>
  <c r="AF17" i="10"/>
  <c r="AF18" i="10"/>
  <c r="AF19" i="10"/>
  <c r="AF20" i="10"/>
  <c r="AF21" i="10"/>
  <c r="AF22" i="10"/>
  <c r="AF23" i="10"/>
  <c r="AF24" i="10"/>
  <c r="AF25" i="10"/>
  <c r="AF26" i="10"/>
  <c r="AF27" i="10"/>
  <c r="AF28" i="10"/>
  <c r="AF29" i="10"/>
  <c r="AF30" i="10"/>
  <c r="AF31" i="10"/>
  <c r="AF32" i="10"/>
  <c r="AF33" i="10"/>
  <c r="AF34" i="10"/>
  <c r="AF35" i="10"/>
  <c r="AF36" i="10"/>
  <c r="AF37" i="10"/>
  <c r="AF38" i="10"/>
  <c r="AF39" i="10"/>
  <c r="AF40" i="10"/>
  <c r="AF41" i="10"/>
  <c r="AF42" i="10"/>
  <c r="AF43" i="10"/>
  <c r="AF44" i="10"/>
  <c r="AF45" i="10"/>
  <c r="AF46" i="10"/>
  <c r="AF47" i="10"/>
  <c r="AF48" i="10"/>
  <c r="AF49" i="10"/>
  <c r="AF50" i="10"/>
  <c r="AF51" i="10"/>
  <c r="AF52" i="10"/>
  <c r="AF53" i="10"/>
  <c r="AF5" i="10"/>
  <c r="AE5" i="10"/>
  <c r="AE6" i="10"/>
  <c r="AE7" i="10"/>
  <c r="AE8" i="10"/>
  <c r="AE9" i="10"/>
  <c r="AE10" i="10"/>
  <c r="AE11" i="10"/>
  <c r="AE12" i="10"/>
  <c r="AE13" i="10"/>
  <c r="AE14" i="10"/>
  <c r="AE15" i="10"/>
  <c r="AE16" i="10"/>
  <c r="AE17" i="10"/>
  <c r="AE18" i="10"/>
  <c r="AE19" i="10"/>
  <c r="AE20" i="10"/>
  <c r="AE21" i="10"/>
  <c r="AE22" i="10"/>
  <c r="AE23" i="10"/>
  <c r="AE24" i="10"/>
  <c r="AE25" i="10"/>
  <c r="AE26" i="10"/>
  <c r="AE27" i="10"/>
  <c r="AE28" i="10"/>
  <c r="AE29" i="10"/>
  <c r="AE30" i="10"/>
  <c r="AE31" i="10"/>
  <c r="AE32" i="10"/>
  <c r="AE33" i="10"/>
  <c r="AE34" i="10"/>
  <c r="AE35" i="10"/>
  <c r="AE36" i="10"/>
  <c r="AE37" i="10"/>
  <c r="AE38" i="10"/>
  <c r="AE39" i="10"/>
  <c r="AE40" i="10"/>
  <c r="AE41" i="10"/>
  <c r="AE42" i="10"/>
  <c r="AE43" i="10"/>
  <c r="AE44" i="10"/>
  <c r="AE45" i="10"/>
  <c r="AE46" i="10"/>
  <c r="AE47" i="10"/>
  <c r="AE48" i="10"/>
  <c r="AE49" i="10"/>
  <c r="AE50" i="10"/>
  <c r="AE51" i="10"/>
  <c r="AE52" i="10"/>
  <c r="AE53" i="10"/>
  <c r="AE4" i="10"/>
  <c r="AF2" i="10"/>
  <c r="AB6" i="10"/>
  <c r="AB7" i="10"/>
  <c r="AB8" i="10"/>
  <c r="AB9" i="10"/>
  <c r="AB10" i="10"/>
  <c r="AB11" i="10"/>
  <c r="AB12" i="10"/>
  <c r="AB13" i="10"/>
  <c r="AB14" i="10"/>
  <c r="AB15" i="10"/>
  <c r="AB16" i="10"/>
  <c r="AB17" i="10"/>
  <c r="AB18" i="10"/>
  <c r="AB19" i="10"/>
  <c r="AB20" i="10"/>
  <c r="AB21" i="10"/>
  <c r="AB22" i="10"/>
  <c r="AB23" i="10"/>
  <c r="AB24" i="10"/>
  <c r="AB25" i="10"/>
  <c r="AB26" i="10"/>
  <c r="AB27" i="10"/>
  <c r="AB28" i="10"/>
  <c r="AB29" i="10"/>
  <c r="AB30" i="10"/>
  <c r="AB31" i="10"/>
  <c r="AB32" i="10"/>
  <c r="AB33" i="10"/>
  <c r="AB34" i="10"/>
  <c r="AB35" i="10"/>
  <c r="AB36" i="10"/>
  <c r="AB37" i="10"/>
  <c r="AB38" i="10"/>
  <c r="AB39" i="10"/>
  <c r="AB40" i="10"/>
  <c r="AB41" i="10"/>
  <c r="AB42" i="10"/>
  <c r="AB43" i="10"/>
  <c r="AB44" i="10"/>
  <c r="AB45" i="10"/>
  <c r="AB46" i="10"/>
  <c r="AB47" i="10"/>
  <c r="AB48" i="10"/>
  <c r="AB49" i="10"/>
  <c r="AB50" i="10"/>
  <c r="AB51" i="10"/>
  <c r="AB52" i="10"/>
  <c r="AB53" i="10"/>
  <c r="AB5" i="10"/>
  <c r="AA5" i="10"/>
  <c r="AA6" i="10"/>
  <c r="AA7" i="10"/>
  <c r="AA8" i="10"/>
  <c r="AA9" i="10"/>
  <c r="AA10" i="10"/>
  <c r="AA11" i="10"/>
  <c r="AA12" i="10"/>
  <c r="AA13" i="10"/>
  <c r="AA14" i="10"/>
  <c r="AA15" i="10"/>
  <c r="AA16" i="10"/>
  <c r="AA17" i="10"/>
  <c r="AA18" i="10"/>
  <c r="AA19" i="10"/>
  <c r="AA20" i="10"/>
  <c r="AA21" i="10"/>
  <c r="AA22" i="10"/>
  <c r="AA23" i="10"/>
  <c r="AA24" i="10"/>
  <c r="AA25" i="10"/>
  <c r="AA26" i="10"/>
  <c r="AA27" i="10"/>
  <c r="AA28" i="10"/>
  <c r="AA29" i="10"/>
  <c r="AA30" i="10"/>
  <c r="AA31" i="10"/>
  <c r="AA32" i="10"/>
  <c r="AA33" i="10"/>
  <c r="AA34" i="10"/>
  <c r="AA35" i="10"/>
  <c r="AA36" i="10"/>
  <c r="AA37" i="10"/>
  <c r="AA38" i="10"/>
  <c r="AA39" i="10"/>
  <c r="AA40" i="10"/>
  <c r="AA41" i="10"/>
  <c r="AA42" i="10"/>
  <c r="AA43" i="10"/>
  <c r="AA44" i="10"/>
  <c r="AA45" i="10"/>
  <c r="AA46" i="10"/>
  <c r="AA47" i="10"/>
  <c r="AA48" i="10"/>
  <c r="AA49" i="10"/>
  <c r="AA50" i="10"/>
  <c r="AA51" i="10"/>
  <c r="AA52" i="10"/>
  <c r="AA53" i="10"/>
  <c r="AA4" i="10"/>
  <c r="AB2" i="10"/>
  <c r="X6" i="10"/>
  <c r="X7" i="10"/>
  <c r="X8" i="10"/>
  <c r="X9" i="10"/>
  <c r="X10" i="10"/>
  <c r="X11" i="10"/>
  <c r="X12" i="10"/>
  <c r="X13" i="10"/>
  <c r="X14" i="10"/>
  <c r="X15" i="10"/>
  <c r="X16" i="10"/>
  <c r="X17" i="10"/>
  <c r="X18" i="10"/>
  <c r="X19" i="10"/>
  <c r="X20" i="10"/>
  <c r="X21" i="10"/>
  <c r="X22" i="10"/>
  <c r="X23" i="10"/>
  <c r="X24" i="10"/>
  <c r="X25" i="10"/>
  <c r="X26" i="10"/>
  <c r="X27" i="10"/>
  <c r="X28" i="10"/>
  <c r="X29" i="10"/>
  <c r="X30" i="10"/>
  <c r="X31" i="10"/>
  <c r="X32" i="10"/>
  <c r="X33" i="10"/>
  <c r="X34" i="10"/>
  <c r="X35" i="10"/>
  <c r="X36" i="10"/>
  <c r="X37" i="10"/>
  <c r="X38" i="10"/>
  <c r="X39" i="10"/>
  <c r="X40" i="10"/>
  <c r="X41" i="10"/>
  <c r="X42" i="10"/>
  <c r="X43" i="10"/>
  <c r="X44" i="10"/>
  <c r="X45" i="10"/>
  <c r="X46" i="10"/>
  <c r="X47" i="10"/>
  <c r="X48" i="10"/>
  <c r="X49" i="10"/>
  <c r="X50" i="10"/>
  <c r="X51" i="10"/>
  <c r="X52" i="10"/>
  <c r="X53" i="10"/>
  <c r="X5" i="10"/>
  <c r="W5" i="10"/>
  <c r="W6" i="10"/>
  <c r="W7" i="10"/>
  <c r="W8" i="10"/>
  <c r="W9" i="10"/>
  <c r="W10" i="10"/>
  <c r="W11" i="10"/>
  <c r="W12" i="10"/>
  <c r="W13" i="10"/>
  <c r="W14" i="10"/>
  <c r="W15" i="10"/>
  <c r="W16" i="10"/>
  <c r="W17" i="10"/>
  <c r="W18" i="10"/>
  <c r="W19" i="10"/>
  <c r="W20" i="10"/>
  <c r="W21" i="10"/>
  <c r="W22" i="10"/>
  <c r="W23" i="10"/>
  <c r="W24" i="10"/>
  <c r="W25" i="10"/>
  <c r="W26" i="10"/>
  <c r="W27" i="10"/>
  <c r="W28" i="10"/>
  <c r="W29" i="10"/>
  <c r="W30" i="10"/>
  <c r="W31" i="10"/>
  <c r="W32" i="10"/>
  <c r="W33" i="10"/>
  <c r="W34" i="10"/>
  <c r="W35" i="10"/>
  <c r="W36" i="10"/>
  <c r="W37" i="10"/>
  <c r="W38" i="10"/>
  <c r="W39" i="10"/>
  <c r="W40" i="10"/>
  <c r="W41" i="10"/>
  <c r="W42" i="10"/>
  <c r="W43" i="10"/>
  <c r="W44" i="10"/>
  <c r="W45" i="10"/>
  <c r="W46" i="10"/>
  <c r="W47" i="10"/>
  <c r="W48" i="10"/>
  <c r="W49" i="10"/>
  <c r="W50" i="10"/>
  <c r="W51" i="10"/>
  <c r="W52" i="10"/>
  <c r="W53" i="10"/>
  <c r="W4" i="10"/>
  <c r="X2" i="10"/>
  <c r="T6" i="10"/>
  <c r="T7" i="10"/>
  <c r="T8" i="10"/>
  <c r="T9" i="10"/>
  <c r="T10" i="10"/>
  <c r="T11" i="10"/>
  <c r="T12" i="10"/>
  <c r="T13" i="10"/>
  <c r="T14" i="10"/>
  <c r="T15" i="10"/>
  <c r="T16" i="10"/>
  <c r="T17" i="10"/>
  <c r="T18" i="10"/>
  <c r="T19" i="10"/>
  <c r="T20" i="10"/>
  <c r="T21" i="10"/>
  <c r="T22" i="10"/>
  <c r="T23" i="10"/>
  <c r="T24" i="10"/>
  <c r="T25" i="10"/>
  <c r="T26" i="10"/>
  <c r="T27" i="10"/>
  <c r="T28" i="10"/>
  <c r="T29" i="10"/>
  <c r="T30" i="10"/>
  <c r="T31" i="10"/>
  <c r="T32" i="10"/>
  <c r="T33" i="10"/>
  <c r="T34" i="10"/>
  <c r="T35" i="10"/>
  <c r="T36" i="10"/>
  <c r="T37" i="10"/>
  <c r="T38" i="10"/>
  <c r="T39" i="10"/>
  <c r="T40" i="10"/>
  <c r="T41" i="10"/>
  <c r="T42" i="10"/>
  <c r="T43" i="10"/>
  <c r="T44" i="10"/>
  <c r="T45" i="10"/>
  <c r="T46" i="10"/>
  <c r="T47" i="10"/>
  <c r="T48" i="10"/>
  <c r="T49" i="10"/>
  <c r="T50" i="10"/>
  <c r="T51" i="10"/>
  <c r="T52" i="10"/>
  <c r="T53" i="10"/>
  <c r="T5" i="10"/>
  <c r="S5" i="10"/>
  <c r="S6" i="10"/>
  <c r="S7" i="10"/>
  <c r="S8" i="10"/>
  <c r="S9" i="10"/>
  <c r="S10" i="10"/>
  <c r="S11" i="10"/>
  <c r="S12" i="10"/>
  <c r="S13" i="10"/>
  <c r="S14" i="10"/>
  <c r="S15" i="10"/>
  <c r="S16" i="10"/>
  <c r="S17" i="10"/>
  <c r="S18" i="10"/>
  <c r="S19" i="10"/>
  <c r="S20" i="10"/>
  <c r="S21" i="10"/>
  <c r="S22" i="10"/>
  <c r="S23" i="10"/>
  <c r="S24" i="10"/>
  <c r="S25" i="10"/>
  <c r="S26" i="10"/>
  <c r="S27" i="10"/>
  <c r="S28" i="10"/>
  <c r="S29" i="10"/>
  <c r="S30" i="10"/>
  <c r="S31" i="10"/>
  <c r="S32" i="10"/>
  <c r="S33" i="10"/>
  <c r="S34" i="10"/>
  <c r="S35" i="10"/>
  <c r="S36" i="10"/>
  <c r="S37" i="10"/>
  <c r="S38" i="10"/>
  <c r="S39" i="10"/>
  <c r="S40" i="10"/>
  <c r="S41" i="10"/>
  <c r="S42" i="10"/>
  <c r="S43" i="10"/>
  <c r="S44" i="10"/>
  <c r="S45" i="10"/>
  <c r="S46" i="10"/>
  <c r="S47" i="10"/>
  <c r="S48" i="10"/>
  <c r="S49" i="10"/>
  <c r="S50" i="10"/>
  <c r="S51" i="10"/>
  <c r="S52" i="10"/>
  <c r="S53" i="10"/>
  <c r="S4" i="10"/>
  <c r="T2" i="10"/>
  <c r="P6" i="10"/>
  <c r="P7" i="10"/>
  <c r="P8" i="10"/>
  <c r="P9" i="10"/>
  <c r="P10" i="10"/>
  <c r="P11" i="10"/>
  <c r="P12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P25" i="10"/>
  <c r="P26" i="10"/>
  <c r="P27" i="10"/>
  <c r="P28" i="10"/>
  <c r="P29" i="10"/>
  <c r="P30" i="10"/>
  <c r="P31" i="10"/>
  <c r="P32" i="10"/>
  <c r="P33" i="10"/>
  <c r="P34" i="10"/>
  <c r="P35" i="10"/>
  <c r="P36" i="10"/>
  <c r="P37" i="10"/>
  <c r="P38" i="10"/>
  <c r="P39" i="10"/>
  <c r="P40" i="10"/>
  <c r="P41" i="10"/>
  <c r="P42" i="10"/>
  <c r="P43" i="10"/>
  <c r="P44" i="10"/>
  <c r="P45" i="10"/>
  <c r="P46" i="10"/>
  <c r="P47" i="10"/>
  <c r="P48" i="10"/>
  <c r="P49" i="10"/>
  <c r="P50" i="10"/>
  <c r="P51" i="10"/>
  <c r="P52" i="10"/>
  <c r="P53" i="10"/>
  <c r="P5" i="10"/>
  <c r="O5" i="10"/>
  <c r="O6" i="10"/>
  <c r="O7" i="10"/>
  <c r="O8" i="10"/>
  <c r="O9" i="10"/>
  <c r="O10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O31" i="10"/>
  <c r="O32" i="10"/>
  <c r="O33" i="10"/>
  <c r="O34" i="10"/>
  <c r="O35" i="10"/>
  <c r="O36" i="10"/>
  <c r="O37" i="10"/>
  <c r="O38" i="10"/>
  <c r="O39" i="10"/>
  <c r="O40" i="10"/>
  <c r="O41" i="10"/>
  <c r="O42" i="10"/>
  <c r="O43" i="10"/>
  <c r="O44" i="10"/>
  <c r="O45" i="10"/>
  <c r="O46" i="10"/>
  <c r="O47" i="10"/>
  <c r="O48" i="10"/>
  <c r="O49" i="10"/>
  <c r="O50" i="10"/>
  <c r="O51" i="10"/>
  <c r="O52" i="10"/>
  <c r="O53" i="10"/>
  <c r="O4" i="10"/>
  <c r="P2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" i="10"/>
  <c r="K5" i="10"/>
  <c r="K6" i="10"/>
  <c r="K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K53" i="10"/>
  <c r="K4" i="10"/>
  <c r="L2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4" i="10"/>
  <c r="H2" i="10"/>
  <c r="D2" i="10"/>
  <c r="CV53" i="10"/>
  <c r="CU53" i="10"/>
  <c r="CV52" i="10"/>
  <c r="CU52" i="10"/>
  <c r="CW52" i="10" s="1"/>
  <c r="CX52" i="10" s="1"/>
  <c r="CV51" i="10"/>
  <c r="CU51" i="10"/>
  <c r="CV50" i="10"/>
  <c r="CU50" i="10"/>
  <c r="CW50" i="10" s="1"/>
  <c r="CX50" i="10" s="1"/>
  <c r="CV49" i="10"/>
  <c r="CU49" i="10"/>
  <c r="CV48" i="10"/>
  <c r="CU48" i="10"/>
  <c r="CW48" i="10" s="1"/>
  <c r="CX48" i="10" s="1"/>
  <c r="CV47" i="10"/>
  <c r="CU47" i="10"/>
  <c r="CV46" i="10"/>
  <c r="CU46" i="10"/>
  <c r="CW46" i="10" s="1"/>
  <c r="CX46" i="10" s="1"/>
  <c r="CV45" i="10"/>
  <c r="CU45" i="10"/>
  <c r="CV44" i="10"/>
  <c r="CU44" i="10"/>
  <c r="CW44" i="10" s="1"/>
  <c r="CX44" i="10" s="1"/>
  <c r="CV43" i="10"/>
  <c r="CU43" i="10"/>
  <c r="CV42" i="10"/>
  <c r="CU42" i="10"/>
  <c r="CW42" i="10" s="1"/>
  <c r="CX42" i="10" s="1"/>
  <c r="CV41" i="10"/>
  <c r="CU41" i="10"/>
  <c r="CV40" i="10"/>
  <c r="CU40" i="10"/>
  <c r="CW40" i="10" s="1"/>
  <c r="CX40" i="10" s="1"/>
  <c r="CV39" i="10"/>
  <c r="CU39" i="10"/>
  <c r="CW39" i="10" s="1"/>
  <c r="CX39" i="10" s="1"/>
  <c r="CV38" i="10"/>
  <c r="CU38" i="10"/>
  <c r="CW38" i="10" s="1"/>
  <c r="CX38" i="10" s="1"/>
  <c r="CV37" i="10"/>
  <c r="CU37" i="10"/>
  <c r="CW37" i="10" s="1"/>
  <c r="CX37" i="10" s="1"/>
  <c r="CV36" i="10"/>
  <c r="CU36" i="10"/>
  <c r="CW36" i="10" s="1"/>
  <c r="CX36" i="10" s="1"/>
  <c r="CV35" i="10"/>
  <c r="CU35" i="10"/>
  <c r="CW35" i="10" s="1"/>
  <c r="CX35" i="10" s="1"/>
  <c r="CV34" i="10"/>
  <c r="CU34" i="10"/>
  <c r="CW34" i="10" s="1"/>
  <c r="CX34" i="10" s="1"/>
  <c r="CV33" i="10"/>
  <c r="CU33" i="10"/>
  <c r="CW33" i="10" s="1"/>
  <c r="CX33" i="10" s="1"/>
  <c r="CV32" i="10"/>
  <c r="CU32" i="10"/>
  <c r="CW32" i="10" s="1"/>
  <c r="CX32" i="10" s="1"/>
  <c r="CV31" i="10"/>
  <c r="CU31" i="10"/>
  <c r="CW31" i="10" s="1"/>
  <c r="CX31" i="10" s="1"/>
  <c r="CV30" i="10"/>
  <c r="CU30" i="10"/>
  <c r="CW30" i="10" s="1"/>
  <c r="CX30" i="10" s="1"/>
  <c r="CV29" i="10"/>
  <c r="CU29" i="10"/>
  <c r="CW29" i="10" s="1"/>
  <c r="CX29" i="10" s="1"/>
  <c r="CV28" i="10"/>
  <c r="CU28" i="10"/>
  <c r="CW28" i="10" s="1"/>
  <c r="CX28" i="10" s="1"/>
  <c r="CV27" i="10"/>
  <c r="CU27" i="10"/>
  <c r="CW27" i="10" s="1"/>
  <c r="CX27" i="10" s="1"/>
  <c r="CV26" i="10"/>
  <c r="CU26" i="10"/>
  <c r="CW26" i="10" s="1"/>
  <c r="CX26" i="10" s="1"/>
  <c r="CV25" i="10"/>
  <c r="CU25" i="10"/>
  <c r="CW25" i="10" s="1"/>
  <c r="CX25" i="10" s="1"/>
  <c r="CV24" i="10"/>
  <c r="CU24" i="10"/>
  <c r="CW24" i="10" s="1"/>
  <c r="CX24" i="10" s="1"/>
  <c r="CV23" i="10"/>
  <c r="CU23" i="10"/>
  <c r="CW23" i="10" s="1"/>
  <c r="CX23" i="10" s="1"/>
  <c r="CV22" i="10"/>
  <c r="CU22" i="10"/>
  <c r="CW22" i="10" s="1"/>
  <c r="CX22" i="10" s="1"/>
  <c r="CV21" i="10"/>
  <c r="CU21" i="10"/>
  <c r="CW21" i="10" s="1"/>
  <c r="CX21" i="10" s="1"/>
  <c r="CV20" i="10"/>
  <c r="CU20" i="10"/>
  <c r="CW20" i="10" s="1"/>
  <c r="CX20" i="10" s="1"/>
  <c r="CV19" i="10"/>
  <c r="CU19" i="10"/>
  <c r="CW19" i="10" s="1"/>
  <c r="CX19" i="10" s="1"/>
  <c r="CV18" i="10"/>
  <c r="CU18" i="10"/>
  <c r="CW18" i="10" s="1"/>
  <c r="CX18" i="10" s="1"/>
  <c r="CV17" i="10"/>
  <c r="CU17" i="10"/>
  <c r="CW17" i="10" s="1"/>
  <c r="CX17" i="10" s="1"/>
  <c r="CV16" i="10"/>
  <c r="CU16" i="10"/>
  <c r="CW16" i="10" s="1"/>
  <c r="CX16" i="10" s="1"/>
  <c r="CV15" i="10"/>
  <c r="CU15" i="10"/>
  <c r="CW15" i="10" s="1"/>
  <c r="CX15" i="10" s="1"/>
  <c r="CV14" i="10"/>
  <c r="CU14" i="10"/>
  <c r="CW14" i="10" s="1"/>
  <c r="CX14" i="10" s="1"/>
  <c r="CV13" i="10"/>
  <c r="CU13" i="10"/>
  <c r="CW13" i="10" s="1"/>
  <c r="CX13" i="10" s="1"/>
  <c r="CV12" i="10"/>
  <c r="CU12" i="10"/>
  <c r="CW12" i="10" s="1"/>
  <c r="CX12" i="10" s="1"/>
  <c r="CV11" i="10"/>
  <c r="CU11" i="10"/>
  <c r="CW11" i="10" s="1"/>
  <c r="CX11" i="10" s="1"/>
  <c r="CV10" i="10"/>
  <c r="CU10" i="10"/>
  <c r="CW10" i="10" s="1"/>
  <c r="CX10" i="10" s="1"/>
  <c r="CV9" i="10"/>
  <c r="CU9" i="10"/>
  <c r="CW9" i="10" s="1"/>
  <c r="CX9" i="10" s="1"/>
  <c r="CV8" i="10"/>
  <c r="CU8" i="10"/>
  <c r="CW8" i="10" s="1"/>
  <c r="CX8" i="10" s="1"/>
  <c r="CV7" i="10"/>
  <c r="CU7" i="10"/>
  <c r="CW7" i="10" s="1"/>
  <c r="CX7" i="10" s="1"/>
  <c r="CV6" i="10"/>
  <c r="CU6" i="10"/>
  <c r="CW6" i="10" s="1"/>
  <c r="CX6" i="10" s="1"/>
  <c r="CV5" i="10"/>
  <c r="CU5" i="10"/>
  <c r="CW5" i="10" s="1"/>
  <c r="CX5" i="10" s="1"/>
  <c r="CU4" i="10"/>
  <c r="CW4" i="10" s="1"/>
  <c r="CX4" i="10" s="1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4" i="10"/>
  <c r="E84" i="15"/>
  <c r="E85" i="15"/>
  <c r="P37" i="15"/>
  <c r="P41" i="15"/>
  <c r="P45" i="15"/>
  <c r="P57" i="15"/>
  <c r="P65" i="15"/>
  <c r="P73" i="15"/>
  <c r="J34" i="15"/>
  <c r="P34" i="15" s="1"/>
  <c r="J35" i="15"/>
  <c r="P35" i="15" s="1"/>
  <c r="J36" i="15"/>
  <c r="P36" i="15" s="1"/>
  <c r="J37" i="15"/>
  <c r="J38" i="15"/>
  <c r="P38" i="15" s="1"/>
  <c r="J39" i="15"/>
  <c r="P39" i="15" s="1"/>
  <c r="J40" i="15"/>
  <c r="P40" i="15" s="1"/>
  <c r="J41" i="15"/>
  <c r="J42" i="15"/>
  <c r="P42" i="15" s="1"/>
  <c r="J43" i="15"/>
  <c r="P43" i="15" s="1"/>
  <c r="J44" i="15"/>
  <c r="P44" i="15" s="1"/>
  <c r="J45" i="15"/>
  <c r="J46" i="15"/>
  <c r="P46" i="15" s="1"/>
  <c r="J47" i="15"/>
  <c r="P47" i="15" s="1"/>
  <c r="J48" i="15"/>
  <c r="P48" i="15" s="1"/>
  <c r="J49" i="15"/>
  <c r="P49" i="15" s="1"/>
  <c r="J50" i="15"/>
  <c r="P50" i="15" s="1"/>
  <c r="J51" i="15"/>
  <c r="P51" i="15" s="1"/>
  <c r="J52" i="15"/>
  <c r="P52" i="15" s="1"/>
  <c r="J53" i="15"/>
  <c r="P53" i="15" s="1"/>
  <c r="J54" i="15"/>
  <c r="P54" i="15" s="1"/>
  <c r="J55" i="15"/>
  <c r="P55" i="15" s="1"/>
  <c r="J56" i="15"/>
  <c r="P56" i="15" s="1"/>
  <c r="J57" i="15"/>
  <c r="J58" i="15"/>
  <c r="P58" i="15" s="1"/>
  <c r="J59" i="15"/>
  <c r="P59" i="15" s="1"/>
  <c r="J60" i="15"/>
  <c r="P60" i="15" s="1"/>
  <c r="J61" i="15"/>
  <c r="P61" i="15" s="1"/>
  <c r="J62" i="15"/>
  <c r="P62" i="15" s="1"/>
  <c r="J63" i="15"/>
  <c r="P63" i="15" s="1"/>
  <c r="J64" i="15"/>
  <c r="P64" i="15" s="1"/>
  <c r="J65" i="15"/>
  <c r="J66" i="15"/>
  <c r="P66" i="15" s="1"/>
  <c r="J67" i="15"/>
  <c r="P67" i="15" s="1"/>
  <c r="J68" i="15"/>
  <c r="P68" i="15" s="1"/>
  <c r="J69" i="15"/>
  <c r="P69" i="15" s="1"/>
  <c r="J70" i="15"/>
  <c r="P70" i="15" s="1"/>
  <c r="J71" i="15"/>
  <c r="P71" i="15" s="1"/>
  <c r="J72" i="15"/>
  <c r="P72" i="15" s="1"/>
  <c r="J73" i="15"/>
  <c r="J74" i="15"/>
  <c r="P74" i="15" s="1"/>
  <c r="J75" i="15"/>
  <c r="P75" i="15" s="1"/>
  <c r="J76" i="15"/>
  <c r="P76" i="15" s="1"/>
  <c r="J77" i="15"/>
  <c r="P77" i="15" s="1"/>
  <c r="J78" i="15"/>
  <c r="P78" i="15" s="1"/>
  <c r="J79" i="15"/>
  <c r="P79" i="15" s="1"/>
  <c r="J80" i="15"/>
  <c r="P80" i="15" s="1"/>
  <c r="J81" i="15"/>
  <c r="P81" i="15" s="1"/>
  <c r="J82" i="15"/>
  <c r="P82" i="15" s="1"/>
  <c r="J83" i="15"/>
  <c r="P83" i="15" s="1"/>
  <c r="G25" i="15"/>
  <c r="F25" i="15"/>
  <c r="AX4" i="10" l="1"/>
  <c r="CW41" i="10"/>
  <c r="CX41" i="10" s="1"/>
  <c r="CX54" i="10" s="1"/>
  <c r="CW43" i="10"/>
  <c r="CX43" i="10" s="1"/>
  <c r="CW45" i="10"/>
  <c r="CX45" i="10" s="1"/>
  <c r="CW47" i="10"/>
  <c r="CX47" i="10" s="1"/>
  <c r="CW49" i="10"/>
  <c r="CX49" i="10" s="1"/>
  <c r="CW51" i="10"/>
  <c r="CX51" i="10" s="1"/>
  <c r="CW53" i="10"/>
  <c r="CX53" i="10" s="1"/>
  <c r="CX55" i="10"/>
  <c r="P84" i="15"/>
  <c r="P85" i="15"/>
  <c r="J85" i="15"/>
  <c r="J84" i="15"/>
  <c r="E26" i="15"/>
  <c r="E25" i="15"/>
  <c r="A18" i="15"/>
  <c r="B7" i="15"/>
  <c r="B8" i="15"/>
  <c r="B9" i="15"/>
  <c r="B10" i="15"/>
  <c r="B11" i="15"/>
  <c r="B13" i="15"/>
  <c r="B15" i="15"/>
  <c r="B16" i="15"/>
  <c r="B17" i="15"/>
  <c r="B20" i="15"/>
  <c r="B21" i="15"/>
  <c r="B22" i="15"/>
  <c r="B23" i="15"/>
  <c r="B24" i="15"/>
  <c r="B26" i="15"/>
  <c r="B3" i="15"/>
  <c r="C4" i="15"/>
  <c r="C5" i="15"/>
  <c r="C25" i="15"/>
  <c r="D25" i="15" s="1"/>
  <c r="C26" i="15"/>
  <c r="C3" i="15"/>
  <c r="A26" i="15"/>
  <c r="A27" i="15"/>
  <c r="A22" i="15"/>
  <c r="A23" i="15"/>
  <c r="A24" i="15"/>
  <c r="A25" i="15"/>
  <c r="A4" i="15"/>
  <c r="A5" i="15"/>
  <c r="A6" i="15"/>
  <c r="A7" i="15"/>
  <c r="A8" i="15"/>
  <c r="A9" i="15"/>
  <c r="A10" i="15"/>
  <c r="A11" i="15"/>
  <c r="A12" i="15"/>
  <c r="A13" i="15"/>
  <c r="A14" i="15"/>
  <c r="A15" i="15"/>
  <c r="A16" i="15"/>
  <c r="A17" i="15"/>
  <c r="A19" i="15"/>
  <c r="A20" i="15"/>
  <c r="A21" i="15"/>
  <c r="A3" i="15"/>
  <c r="CX54" i="14"/>
  <c r="CD54" i="14"/>
  <c r="BZ54" i="14"/>
  <c r="BV54" i="14"/>
  <c r="BN54" i="14"/>
  <c r="CR5" i="14"/>
  <c r="CR6" i="14"/>
  <c r="CR7" i="14"/>
  <c r="CR8" i="14"/>
  <c r="CR9" i="14"/>
  <c r="CR10" i="14"/>
  <c r="CR11" i="14"/>
  <c r="CR12" i="14"/>
  <c r="CR13" i="14"/>
  <c r="CR14" i="14"/>
  <c r="CR15" i="14"/>
  <c r="CR16" i="14"/>
  <c r="CR17" i="14"/>
  <c r="CR18" i="14"/>
  <c r="CR19" i="14"/>
  <c r="CR20" i="14"/>
  <c r="CR21" i="14"/>
  <c r="CR22" i="14"/>
  <c r="CR23" i="14"/>
  <c r="CR24" i="14"/>
  <c r="CR25" i="14"/>
  <c r="CR26" i="14"/>
  <c r="CR27" i="14"/>
  <c r="CR28" i="14"/>
  <c r="CR29" i="14"/>
  <c r="CR30" i="14"/>
  <c r="CR31" i="14"/>
  <c r="CR32" i="14"/>
  <c r="CR33" i="14"/>
  <c r="CR34" i="14"/>
  <c r="CR35" i="14"/>
  <c r="CR36" i="14"/>
  <c r="CR37" i="14"/>
  <c r="CR38" i="14"/>
  <c r="CR39" i="14"/>
  <c r="CR40" i="14"/>
  <c r="CR41" i="14"/>
  <c r="CR42" i="14"/>
  <c r="CR43" i="14"/>
  <c r="CR44" i="14"/>
  <c r="CR45" i="14"/>
  <c r="CR46" i="14"/>
  <c r="CR47" i="14"/>
  <c r="CR48" i="14"/>
  <c r="CR49" i="14"/>
  <c r="CR50" i="14"/>
  <c r="CR51" i="14"/>
  <c r="CR52" i="14"/>
  <c r="CR4" i="14"/>
  <c r="CQ4" i="14"/>
  <c r="CQ5" i="14"/>
  <c r="CQ6" i="14"/>
  <c r="CQ7" i="14"/>
  <c r="CQ8" i="14"/>
  <c r="CQ9" i="14"/>
  <c r="CQ10" i="14"/>
  <c r="CQ11" i="14"/>
  <c r="CQ12" i="14"/>
  <c r="CQ13" i="14"/>
  <c r="CQ14" i="14"/>
  <c r="CQ15" i="14"/>
  <c r="CQ16" i="14"/>
  <c r="CQ17" i="14"/>
  <c r="CQ18" i="14"/>
  <c r="CQ19" i="14"/>
  <c r="CQ20" i="14"/>
  <c r="CQ21" i="14"/>
  <c r="CQ22" i="14"/>
  <c r="CQ23" i="14"/>
  <c r="CQ24" i="14"/>
  <c r="CQ25" i="14"/>
  <c r="CQ26" i="14"/>
  <c r="CQ27" i="14"/>
  <c r="CQ28" i="14"/>
  <c r="CQ29" i="14"/>
  <c r="CQ30" i="14"/>
  <c r="CQ31" i="14"/>
  <c r="CQ32" i="14"/>
  <c r="CQ33" i="14"/>
  <c r="CQ34" i="14"/>
  <c r="CQ35" i="14"/>
  <c r="CQ36" i="14"/>
  <c r="CQ37" i="14"/>
  <c r="CQ38" i="14"/>
  <c r="CQ39" i="14"/>
  <c r="CQ40" i="14"/>
  <c r="CQ41" i="14"/>
  <c r="CQ42" i="14"/>
  <c r="CQ43" i="14"/>
  <c r="CQ44" i="14"/>
  <c r="CQ45" i="14"/>
  <c r="CQ46" i="14"/>
  <c r="CQ47" i="14"/>
  <c r="CQ48" i="14"/>
  <c r="CQ49" i="14"/>
  <c r="CQ50" i="14"/>
  <c r="CQ51" i="14"/>
  <c r="CQ52" i="14"/>
  <c r="CQ3" i="14"/>
  <c r="CR2" i="14"/>
  <c r="CT3" i="14" s="1"/>
  <c r="CN5" i="14"/>
  <c r="CN6" i="14"/>
  <c r="CN7" i="14"/>
  <c r="CN8" i="14"/>
  <c r="CN9" i="14"/>
  <c r="CN10" i="14"/>
  <c r="CN11" i="14"/>
  <c r="CN12" i="14"/>
  <c r="CN13" i="14"/>
  <c r="CN14" i="14"/>
  <c r="CN15" i="14"/>
  <c r="CN16" i="14"/>
  <c r="CN17" i="14"/>
  <c r="CN18" i="14"/>
  <c r="CN19" i="14"/>
  <c r="CN20" i="14"/>
  <c r="CN21" i="14"/>
  <c r="CN22" i="14"/>
  <c r="CN23" i="14"/>
  <c r="CN24" i="14"/>
  <c r="CN25" i="14"/>
  <c r="CN26" i="14"/>
  <c r="CN27" i="14"/>
  <c r="CN28" i="14"/>
  <c r="CN29" i="14"/>
  <c r="CN30" i="14"/>
  <c r="CN31" i="14"/>
  <c r="CN32" i="14"/>
  <c r="CN33" i="14"/>
  <c r="CN34" i="14"/>
  <c r="CN35" i="14"/>
  <c r="CN36" i="14"/>
  <c r="CN37" i="14"/>
  <c r="CN38" i="14"/>
  <c r="CN39" i="14"/>
  <c r="CN40" i="14"/>
  <c r="CN41" i="14"/>
  <c r="CN42" i="14"/>
  <c r="CN43" i="14"/>
  <c r="CN44" i="14"/>
  <c r="CN45" i="14"/>
  <c r="CN46" i="14"/>
  <c r="CN47" i="14"/>
  <c r="CN48" i="14"/>
  <c r="CN49" i="14"/>
  <c r="CN50" i="14"/>
  <c r="CN51" i="14"/>
  <c r="CN52" i="14"/>
  <c r="CN4" i="14"/>
  <c r="CM4" i="14"/>
  <c r="CM5" i="14"/>
  <c r="CM6" i="14"/>
  <c r="CM7" i="14"/>
  <c r="CM8" i="14"/>
  <c r="CM9" i="14"/>
  <c r="CM10" i="14"/>
  <c r="CM11" i="14"/>
  <c r="CM12" i="14"/>
  <c r="CM13" i="14"/>
  <c r="CM14" i="14"/>
  <c r="CM15" i="14"/>
  <c r="CM16" i="14"/>
  <c r="CM17" i="14"/>
  <c r="CM18" i="14"/>
  <c r="CM19" i="14"/>
  <c r="CM20" i="14"/>
  <c r="CM21" i="14"/>
  <c r="CM22" i="14"/>
  <c r="CM23" i="14"/>
  <c r="CM24" i="14"/>
  <c r="CM25" i="14"/>
  <c r="CM26" i="14"/>
  <c r="CM27" i="14"/>
  <c r="CM28" i="14"/>
  <c r="CM29" i="14"/>
  <c r="CM30" i="14"/>
  <c r="CM31" i="14"/>
  <c r="CM32" i="14"/>
  <c r="CM33" i="14"/>
  <c r="CM34" i="14"/>
  <c r="CM35" i="14"/>
  <c r="CM36" i="14"/>
  <c r="CM37" i="14"/>
  <c r="CM38" i="14"/>
  <c r="CM39" i="14"/>
  <c r="CM40" i="14"/>
  <c r="CM41" i="14"/>
  <c r="CM42" i="14"/>
  <c r="CM43" i="14"/>
  <c r="CM44" i="14"/>
  <c r="CM45" i="14"/>
  <c r="CM46" i="14"/>
  <c r="CM47" i="14"/>
  <c r="CM48" i="14"/>
  <c r="CM49" i="14"/>
  <c r="CM50" i="14"/>
  <c r="CM51" i="14"/>
  <c r="CM52" i="14"/>
  <c r="CM3" i="14"/>
  <c r="BL5" i="14"/>
  <c r="BL6" i="14"/>
  <c r="BL7" i="14"/>
  <c r="BL8" i="14"/>
  <c r="BL9" i="14"/>
  <c r="BL10" i="14"/>
  <c r="BL11" i="14"/>
  <c r="BL12" i="14"/>
  <c r="BL13" i="14"/>
  <c r="BL14" i="14"/>
  <c r="BL15" i="14"/>
  <c r="BL16" i="14"/>
  <c r="BL17" i="14"/>
  <c r="BL18" i="14"/>
  <c r="BL19" i="14"/>
  <c r="BL20" i="14"/>
  <c r="BL21" i="14"/>
  <c r="BL22" i="14"/>
  <c r="BL23" i="14"/>
  <c r="BL24" i="14"/>
  <c r="BL25" i="14"/>
  <c r="BL26" i="14"/>
  <c r="BL27" i="14"/>
  <c r="BL28" i="14"/>
  <c r="BL29" i="14"/>
  <c r="BL30" i="14"/>
  <c r="BL31" i="14"/>
  <c r="BL32" i="14"/>
  <c r="BL33" i="14"/>
  <c r="BL34" i="14"/>
  <c r="BL35" i="14"/>
  <c r="BL36" i="14"/>
  <c r="BL37" i="14"/>
  <c r="BL38" i="14"/>
  <c r="BL39" i="14"/>
  <c r="BL40" i="14"/>
  <c r="BL41" i="14"/>
  <c r="BL42" i="14"/>
  <c r="BL43" i="14"/>
  <c r="BL44" i="14"/>
  <c r="BL45" i="14"/>
  <c r="BL46" i="14"/>
  <c r="BL47" i="14"/>
  <c r="BL48" i="14"/>
  <c r="BL49" i="14"/>
  <c r="BL50" i="14"/>
  <c r="BL51" i="14"/>
  <c r="BL52" i="14"/>
  <c r="BL4" i="14"/>
  <c r="BK4" i="14"/>
  <c r="BK5" i="14"/>
  <c r="BK6" i="14"/>
  <c r="BK7" i="14"/>
  <c r="BK8" i="14"/>
  <c r="BK9" i="14"/>
  <c r="BK10" i="14"/>
  <c r="BK11" i="14"/>
  <c r="BK12" i="14"/>
  <c r="BK13" i="14"/>
  <c r="BK14" i="14"/>
  <c r="BK15" i="14"/>
  <c r="BK16" i="14"/>
  <c r="BK17" i="14"/>
  <c r="BK18" i="14"/>
  <c r="BK19" i="14"/>
  <c r="BK20" i="14"/>
  <c r="BK21" i="14"/>
  <c r="BK22" i="14"/>
  <c r="BK23" i="14"/>
  <c r="BK24" i="14"/>
  <c r="BK25" i="14"/>
  <c r="BK26" i="14"/>
  <c r="BK27" i="14"/>
  <c r="BK28" i="14"/>
  <c r="BK29" i="14"/>
  <c r="BK30" i="14"/>
  <c r="BK31" i="14"/>
  <c r="BK32" i="14"/>
  <c r="BK33" i="14"/>
  <c r="BK34" i="14"/>
  <c r="BK35" i="14"/>
  <c r="BK36" i="14"/>
  <c r="BK37" i="14"/>
  <c r="BK38" i="14"/>
  <c r="BK39" i="14"/>
  <c r="BK40" i="14"/>
  <c r="BK41" i="14"/>
  <c r="BK42" i="14"/>
  <c r="BK43" i="14"/>
  <c r="BK44" i="14"/>
  <c r="BK45" i="14"/>
  <c r="BK46" i="14"/>
  <c r="BK47" i="14"/>
  <c r="BK48" i="14"/>
  <c r="BK49" i="14"/>
  <c r="BK50" i="14"/>
  <c r="BK51" i="14"/>
  <c r="BK52" i="14"/>
  <c r="BK3" i="14"/>
  <c r="BL2" i="14"/>
  <c r="AB5" i="14"/>
  <c r="AB6" i="14"/>
  <c r="AB7" i="14"/>
  <c r="AB8" i="14"/>
  <c r="AB9" i="14"/>
  <c r="AB10" i="14"/>
  <c r="AB11" i="14"/>
  <c r="AB12" i="14"/>
  <c r="AB13" i="14"/>
  <c r="AB14" i="14"/>
  <c r="AB15" i="14"/>
  <c r="AB16" i="14"/>
  <c r="AB17" i="14"/>
  <c r="AB18" i="14"/>
  <c r="AB19" i="14"/>
  <c r="AB20" i="14"/>
  <c r="AB21" i="14"/>
  <c r="AB22" i="14"/>
  <c r="AB23" i="14"/>
  <c r="AB24" i="14"/>
  <c r="AB25" i="14"/>
  <c r="AB26" i="14"/>
  <c r="AB27" i="14"/>
  <c r="AB28" i="14"/>
  <c r="AB29" i="14"/>
  <c r="AB30" i="14"/>
  <c r="AB31" i="14"/>
  <c r="AB32" i="14"/>
  <c r="AB33" i="14"/>
  <c r="AB34" i="14"/>
  <c r="AB35" i="14"/>
  <c r="AB36" i="14"/>
  <c r="AB37" i="14"/>
  <c r="AB38" i="14"/>
  <c r="AB39" i="14"/>
  <c r="AB40" i="14"/>
  <c r="AB41" i="14"/>
  <c r="AB42" i="14"/>
  <c r="AB43" i="14"/>
  <c r="AB44" i="14"/>
  <c r="AB45" i="14"/>
  <c r="AB46" i="14"/>
  <c r="AB47" i="14"/>
  <c r="AB48" i="14"/>
  <c r="AB49" i="14"/>
  <c r="AB50" i="14"/>
  <c r="AB51" i="14"/>
  <c r="AB52" i="14"/>
  <c r="AB4" i="14"/>
  <c r="AA4" i="14"/>
  <c r="AA5" i="14"/>
  <c r="AA6" i="14"/>
  <c r="AA7" i="14"/>
  <c r="AA8" i="14"/>
  <c r="AA9" i="14"/>
  <c r="AA10" i="14"/>
  <c r="AA11" i="14"/>
  <c r="AA12" i="14"/>
  <c r="AA13" i="14"/>
  <c r="AA14" i="14"/>
  <c r="AA15" i="14"/>
  <c r="AA16" i="14"/>
  <c r="AA17" i="14"/>
  <c r="AA18" i="14"/>
  <c r="AA19" i="14"/>
  <c r="AA20" i="14"/>
  <c r="AA21" i="14"/>
  <c r="AA22" i="14"/>
  <c r="AA23" i="14"/>
  <c r="AA24" i="14"/>
  <c r="AA25" i="14"/>
  <c r="AA26" i="14"/>
  <c r="AA27" i="14"/>
  <c r="AA28" i="14"/>
  <c r="AA29" i="14"/>
  <c r="AA30" i="14"/>
  <c r="AA31" i="14"/>
  <c r="AA32" i="14"/>
  <c r="AA33" i="14"/>
  <c r="AA34" i="14"/>
  <c r="AA35" i="14"/>
  <c r="AA36" i="14"/>
  <c r="AA37" i="14"/>
  <c r="AA38" i="14"/>
  <c r="AA39" i="14"/>
  <c r="AA40" i="14"/>
  <c r="AA41" i="14"/>
  <c r="AA42" i="14"/>
  <c r="AA43" i="14"/>
  <c r="AA44" i="14"/>
  <c r="AA45" i="14"/>
  <c r="AA46" i="14"/>
  <c r="AA47" i="14"/>
  <c r="AA48" i="14"/>
  <c r="AA49" i="14"/>
  <c r="AA50" i="14"/>
  <c r="AA51" i="14"/>
  <c r="AA52" i="14"/>
  <c r="AA3" i="14"/>
  <c r="T52" i="14"/>
  <c r="T5" i="14"/>
  <c r="T6" i="14"/>
  <c r="T7" i="14"/>
  <c r="T8" i="14"/>
  <c r="T9" i="14"/>
  <c r="T10" i="14"/>
  <c r="T11" i="14"/>
  <c r="T12" i="14"/>
  <c r="T13" i="14"/>
  <c r="T14" i="14"/>
  <c r="T15" i="14"/>
  <c r="T16" i="14"/>
  <c r="T17" i="14"/>
  <c r="T18" i="14"/>
  <c r="T19" i="14"/>
  <c r="T20" i="14"/>
  <c r="T21" i="14"/>
  <c r="T22" i="14"/>
  <c r="T23" i="14"/>
  <c r="T24" i="14"/>
  <c r="T25" i="14"/>
  <c r="T26" i="14"/>
  <c r="T27" i="14"/>
  <c r="T28" i="14"/>
  <c r="T29" i="14"/>
  <c r="T30" i="14"/>
  <c r="T31" i="14"/>
  <c r="T32" i="14"/>
  <c r="T33" i="14"/>
  <c r="T34" i="14"/>
  <c r="T35" i="14"/>
  <c r="T36" i="14"/>
  <c r="T37" i="14"/>
  <c r="T38" i="14"/>
  <c r="T39" i="14"/>
  <c r="T40" i="14"/>
  <c r="T41" i="14"/>
  <c r="T42" i="14"/>
  <c r="T43" i="14"/>
  <c r="T44" i="14"/>
  <c r="T45" i="14"/>
  <c r="T46" i="14"/>
  <c r="T47" i="14"/>
  <c r="T48" i="14"/>
  <c r="T49" i="14"/>
  <c r="T50" i="14"/>
  <c r="T51" i="14"/>
  <c r="T4" i="14"/>
  <c r="S4" i="14"/>
  <c r="S5" i="14"/>
  <c r="S6" i="14"/>
  <c r="S7" i="14"/>
  <c r="S8" i="14"/>
  <c r="S9" i="14"/>
  <c r="S10" i="14"/>
  <c r="S11" i="14"/>
  <c r="S12" i="14"/>
  <c r="S13" i="14"/>
  <c r="S14" i="14"/>
  <c r="S15" i="14"/>
  <c r="S16" i="14"/>
  <c r="S17" i="14"/>
  <c r="S18" i="14"/>
  <c r="S19" i="14"/>
  <c r="S20" i="14"/>
  <c r="S21" i="14"/>
  <c r="S22" i="14"/>
  <c r="S23" i="14"/>
  <c r="S24" i="14"/>
  <c r="S25" i="14"/>
  <c r="S26" i="14"/>
  <c r="S27" i="14"/>
  <c r="S28" i="14"/>
  <c r="S29" i="14"/>
  <c r="S30" i="14"/>
  <c r="S31" i="14"/>
  <c r="S32" i="14"/>
  <c r="S33" i="14"/>
  <c r="S34" i="14"/>
  <c r="S35" i="14"/>
  <c r="S36" i="14"/>
  <c r="S37" i="14"/>
  <c r="S38" i="14"/>
  <c r="S39" i="14"/>
  <c r="S40" i="14"/>
  <c r="S41" i="14"/>
  <c r="S42" i="14"/>
  <c r="S43" i="14"/>
  <c r="S44" i="14"/>
  <c r="S45" i="14"/>
  <c r="S46" i="14"/>
  <c r="S47" i="14"/>
  <c r="S48" i="14"/>
  <c r="S49" i="14"/>
  <c r="S50" i="14"/>
  <c r="S51" i="14"/>
  <c r="S52" i="14"/>
  <c r="S3" i="14"/>
  <c r="P5" i="14"/>
  <c r="P6" i="14"/>
  <c r="P7" i="14"/>
  <c r="P8" i="14"/>
  <c r="P9" i="14"/>
  <c r="P10" i="14"/>
  <c r="P11" i="14"/>
  <c r="P12" i="14"/>
  <c r="P13" i="14"/>
  <c r="P14" i="14"/>
  <c r="P15" i="14"/>
  <c r="P16" i="14"/>
  <c r="P17" i="14"/>
  <c r="P18" i="14"/>
  <c r="P19" i="14"/>
  <c r="P20" i="14"/>
  <c r="P21" i="14"/>
  <c r="P22" i="14"/>
  <c r="P23" i="14"/>
  <c r="P24" i="14"/>
  <c r="P25" i="14"/>
  <c r="P26" i="14"/>
  <c r="P27" i="14"/>
  <c r="P28" i="14"/>
  <c r="P29" i="14"/>
  <c r="P30" i="14"/>
  <c r="P31" i="14"/>
  <c r="P32" i="14"/>
  <c r="P33" i="14"/>
  <c r="P34" i="14"/>
  <c r="P35" i="14"/>
  <c r="P36" i="14"/>
  <c r="P37" i="14"/>
  <c r="P38" i="14"/>
  <c r="P39" i="14"/>
  <c r="P40" i="14"/>
  <c r="P41" i="14"/>
  <c r="P42" i="14"/>
  <c r="P43" i="14"/>
  <c r="P44" i="14"/>
  <c r="P45" i="14"/>
  <c r="P46" i="14"/>
  <c r="P47" i="14"/>
  <c r="P48" i="14"/>
  <c r="P49" i="14"/>
  <c r="P50" i="14"/>
  <c r="P51" i="14"/>
  <c r="P52" i="14"/>
  <c r="P4" i="14"/>
  <c r="O4" i="14"/>
  <c r="O5" i="14"/>
  <c r="O6" i="14"/>
  <c r="O7" i="14"/>
  <c r="O8" i="14"/>
  <c r="O9" i="14"/>
  <c r="O10" i="14"/>
  <c r="O11" i="14"/>
  <c r="O12" i="14"/>
  <c r="O13" i="14"/>
  <c r="O14" i="14"/>
  <c r="O15" i="14"/>
  <c r="O16" i="14"/>
  <c r="O17" i="14"/>
  <c r="O18" i="14"/>
  <c r="O19" i="14"/>
  <c r="O20" i="14"/>
  <c r="O21" i="14"/>
  <c r="O22" i="14"/>
  <c r="O23" i="14"/>
  <c r="O24" i="14"/>
  <c r="O25" i="14"/>
  <c r="O26" i="14"/>
  <c r="O27" i="14"/>
  <c r="O28" i="14"/>
  <c r="O29" i="14"/>
  <c r="O30" i="14"/>
  <c r="O31" i="14"/>
  <c r="O32" i="14"/>
  <c r="O33" i="14"/>
  <c r="O34" i="14"/>
  <c r="O35" i="14"/>
  <c r="O36" i="14"/>
  <c r="O37" i="14"/>
  <c r="O38" i="14"/>
  <c r="O39" i="14"/>
  <c r="O40" i="14"/>
  <c r="O41" i="14"/>
  <c r="O42" i="14"/>
  <c r="O43" i="14"/>
  <c r="O44" i="14"/>
  <c r="O45" i="14"/>
  <c r="O46" i="14"/>
  <c r="O47" i="14"/>
  <c r="O48" i="14"/>
  <c r="O49" i="14"/>
  <c r="O50" i="14"/>
  <c r="O51" i="14"/>
  <c r="O52" i="14"/>
  <c r="O3" i="14"/>
  <c r="X5" i="14"/>
  <c r="X6" i="14"/>
  <c r="X7" i="14"/>
  <c r="X8" i="14"/>
  <c r="X9" i="14"/>
  <c r="X10" i="14"/>
  <c r="X11" i="14"/>
  <c r="X12" i="14"/>
  <c r="X13" i="14"/>
  <c r="X14" i="14"/>
  <c r="X15" i="14"/>
  <c r="X16" i="14"/>
  <c r="X17" i="14"/>
  <c r="X18" i="14"/>
  <c r="X19" i="14"/>
  <c r="X20" i="14"/>
  <c r="X21" i="14"/>
  <c r="X22" i="14"/>
  <c r="X23" i="14"/>
  <c r="X24" i="14"/>
  <c r="X25" i="14"/>
  <c r="X26" i="14"/>
  <c r="X27" i="14"/>
  <c r="X28" i="14"/>
  <c r="X29" i="14"/>
  <c r="X30" i="14"/>
  <c r="X31" i="14"/>
  <c r="X32" i="14"/>
  <c r="X33" i="14"/>
  <c r="X34" i="14"/>
  <c r="X35" i="14"/>
  <c r="X36" i="14"/>
  <c r="X37" i="14"/>
  <c r="X38" i="14"/>
  <c r="X39" i="14"/>
  <c r="X40" i="14"/>
  <c r="X41" i="14"/>
  <c r="X42" i="14"/>
  <c r="X43" i="14"/>
  <c r="X44" i="14"/>
  <c r="X45" i="14"/>
  <c r="X46" i="14"/>
  <c r="X47" i="14"/>
  <c r="X48" i="14"/>
  <c r="X49" i="14"/>
  <c r="X50" i="14"/>
  <c r="X51" i="14"/>
  <c r="X52" i="14"/>
  <c r="X4" i="14"/>
  <c r="W4" i="14"/>
  <c r="W5" i="14"/>
  <c r="W6" i="14"/>
  <c r="W7" i="14"/>
  <c r="W8" i="14"/>
  <c r="W9" i="14"/>
  <c r="W10" i="14"/>
  <c r="W11" i="14"/>
  <c r="W12" i="14"/>
  <c r="W13" i="14"/>
  <c r="W14" i="14"/>
  <c r="W15" i="14"/>
  <c r="W16" i="14"/>
  <c r="W17" i="14"/>
  <c r="W18" i="14"/>
  <c r="W19" i="14"/>
  <c r="W20" i="14"/>
  <c r="W21" i="14"/>
  <c r="W22" i="14"/>
  <c r="W23" i="14"/>
  <c r="W24" i="14"/>
  <c r="W25" i="14"/>
  <c r="W26" i="14"/>
  <c r="W27" i="14"/>
  <c r="W28" i="14"/>
  <c r="W29" i="14"/>
  <c r="W30" i="14"/>
  <c r="W31" i="14"/>
  <c r="W32" i="14"/>
  <c r="W33" i="14"/>
  <c r="W34" i="14"/>
  <c r="W35" i="14"/>
  <c r="W36" i="14"/>
  <c r="W37" i="14"/>
  <c r="W38" i="14"/>
  <c r="W39" i="14"/>
  <c r="W40" i="14"/>
  <c r="W41" i="14"/>
  <c r="W42" i="14"/>
  <c r="W43" i="14"/>
  <c r="W44" i="14"/>
  <c r="W45" i="14"/>
  <c r="W46" i="14"/>
  <c r="W47" i="14"/>
  <c r="W48" i="14"/>
  <c r="W49" i="14"/>
  <c r="W50" i="14"/>
  <c r="W51" i="14"/>
  <c r="W52" i="14"/>
  <c r="W3" i="14"/>
  <c r="AV5" i="14"/>
  <c r="AV6" i="14"/>
  <c r="AV7" i="14"/>
  <c r="AV8" i="14"/>
  <c r="AV9" i="14"/>
  <c r="AV10" i="14"/>
  <c r="AV11" i="14"/>
  <c r="AV12" i="14"/>
  <c r="AV13" i="14"/>
  <c r="AV14" i="14"/>
  <c r="AV15" i="14"/>
  <c r="AV16" i="14"/>
  <c r="AV17" i="14"/>
  <c r="AV18" i="14"/>
  <c r="AV19" i="14"/>
  <c r="AV20" i="14"/>
  <c r="AV21" i="14"/>
  <c r="AV22" i="14"/>
  <c r="AV23" i="14"/>
  <c r="AV24" i="14"/>
  <c r="AV25" i="14"/>
  <c r="AV26" i="14"/>
  <c r="AV27" i="14"/>
  <c r="AV28" i="14"/>
  <c r="AV29" i="14"/>
  <c r="AV30" i="14"/>
  <c r="AV31" i="14"/>
  <c r="AV32" i="14"/>
  <c r="AV33" i="14"/>
  <c r="AV34" i="14"/>
  <c r="AV35" i="14"/>
  <c r="AV36" i="14"/>
  <c r="AV37" i="14"/>
  <c r="AV38" i="14"/>
  <c r="AV39" i="14"/>
  <c r="AV40" i="14"/>
  <c r="AV41" i="14"/>
  <c r="AV42" i="14"/>
  <c r="AV43" i="14"/>
  <c r="AV44" i="14"/>
  <c r="AV45" i="14"/>
  <c r="AV46" i="14"/>
  <c r="AV47" i="14"/>
  <c r="AV48" i="14"/>
  <c r="AV49" i="14"/>
  <c r="AV50" i="14"/>
  <c r="AV51" i="14"/>
  <c r="AV52" i="14"/>
  <c r="AV4" i="14"/>
  <c r="AU4" i="14"/>
  <c r="AU5" i="14"/>
  <c r="AU6" i="14"/>
  <c r="AU7" i="14"/>
  <c r="AU8" i="14"/>
  <c r="AU9" i="14"/>
  <c r="AU10" i="14"/>
  <c r="AU11" i="14"/>
  <c r="AU12" i="14"/>
  <c r="AU13" i="14"/>
  <c r="AU14" i="14"/>
  <c r="AU15" i="14"/>
  <c r="AU16" i="14"/>
  <c r="AU17" i="14"/>
  <c r="AU18" i="14"/>
  <c r="AU19" i="14"/>
  <c r="AU20" i="14"/>
  <c r="AU21" i="14"/>
  <c r="AU22" i="14"/>
  <c r="AU23" i="14"/>
  <c r="AU24" i="14"/>
  <c r="AU25" i="14"/>
  <c r="AU26" i="14"/>
  <c r="AU27" i="14"/>
  <c r="AU28" i="14"/>
  <c r="AU29" i="14"/>
  <c r="AU30" i="14"/>
  <c r="AU31" i="14"/>
  <c r="AU32" i="14"/>
  <c r="AU33" i="14"/>
  <c r="AU34" i="14"/>
  <c r="AU35" i="14"/>
  <c r="AU36" i="14"/>
  <c r="AU37" i="14"/>
  <c r="AU38" i="14"/>
  <c r="AU39" i="14"/>
  <c r="AU40" i="14"/>
  <c r="AU41" i="14"/>
  <c r="AU42" i="14"/>
  <c r="AU43" i="14"/>
  <c r="AU44" i="14"/>
  <c r="AU45" i="14"/>
  <c r="AU46" i="14"/>
  <c r="AU47" i="14"/>
  <c r="AU48" i="14"/>
  <c r="AU49" i="14"/>
  <c r="AU50" i="14"/>
  <c r="AU51" i="14"/>
  <c r="AU52" i="14"/>
  <c r="AU3" i="14"/>
  <c r="BH5" i="14"/>
  <c r="BH6" i="14"/>
  <c r="BH7" i="14"/>
  <c r="BH8" i="14"/>
  <c r="BH9" i="14"/>
  <c r="BH10" i="14"/>
  <c r="BH11" i="14"/>
  <c r="BH12" i="14"/>
  <c r="BH13" i="14"/>
  <c r="BH14" i="14"/>
  <c r="BH15" i="14"/>
  <c r="BH16" i="14"/>
  <c r="BH17" i="14"/>
  <c r="BH18" i="14"/>
  <c r="BH19" i="14"/>
  <c r="BH20" i="14"/>
  <c r="BH21" i="14"/>
  <c r="BH22" i="14"/>
  <c r="BH23" i="14"/>
  <c r="BH24" i="14"/>
  <c r="BH25" i="14"/>
  <c r="BH26" i="14"/>
  <c r="BH27" i="14"/>
  <c r="BH28" i="14"/>
  <c r="BH29" i="14"/>
  <c r="BH30" i="14"/>
  <c r="BH31" i="14"/>
  <c r="BH32" i="14"/>
  <c r="BH33" i="14"/>
  <c r="BH34" i="14"/>
  <c r="BH35" i="14"/>
  <c r="BH36" i="14"/>
  <c r="BH37" i="14"/>
  <c r="BH38" i="14"/>
  <c r="BH39" i="14"/>
  <c r="BH40" i="14"/>
  <c r="BH41" i="14"/>
  <c r="BH42" i="14"/>
  <c r="BH43" i="14"/>
  <c r="BH44" i="14"/>
  <c r="BH45" i="14"/>
  <c r="BH46" i="14"/>
  <c r="BH47" i="14"/>
  <c r="BH48" i="14"/>
  <c r="BH49" i="14"/>
  <c r="BH50" i="14"/>
  <c r="BH51" i="14"/>
  <c r="BH52" i="14"/>
  <c r="BH4" i="14"/>
  <c r="BG4" i="14"/>
  <c r="BG5" i="14"/>
  <c r="BG6" i="14"/>
  <c r="BG7" i="14"/>
  <c r="BG8" i="14"/>
  <c r="BG9" i="14"/>
  <c r="BG10" i="14"/>
  <c r="BG11" i="14"/>
  <c r="BG12" i="14"/>
  <c r="BG13" i="14"/>
  <c r="BG14" i="14"/>
  <c r="BG15" i="14"/>
  <c r="BG16" i="14"/>
  <c r="BG17" i="14"/>
  <c r="BG18" i="14"/>
  <c r="BG19" i="14"/>
  <c r="BG20" i="14"/>
  <c r="BG21" i="14"/>
  <c r="BG22" i="14"/>
  <c r="BG23" i="14"/>
  <c r="BG24" i="14"/>
  <c r="BG25" i="14"/>
  <c r="BG26" i="14"/>
  <c r="BG27" i="14"/>
  <c r="BG28" i="14"/>
  <c r="BG29" i="14"/>
  <c r="BG30" i="14"/>
  <c r="BG31" i="14"/>
  <c r="BG32" i="14"/>
  <c r="BG33" i="14"/>
  <c r="BG34" i="14"/>
  <c r="BG35" i="14"/>
  <c r="BG36" i="14"/>
  <c r="BG37" i="14"/>
  <c r="BG38" i="14"/>
  <c r="BG39" i="14"/>
  <c r="BG40" i="14"/>
  <c r="BG41" i="14"/>
  <c r="BG42" i="14"/>
  <c r="BG43" i="14"/>
  <c r="BG44" i="14"/>
  <c r="BG45" i="14"/>
  <c r="BG46" i="14"/>
  <c r="BG47" i="14"/>
  <c r="BG48" i="14"/>
  <c r="BG49" i="14"/>
  <c r="BG50" i="14"/>
  <c r="BG51" i="14"/>
  <c r="BG52" i="14"/>
  <c r="BG3" i="14"/>
  <c r="CV5" i="14"/>
  <c r="CV6" i="14"/>
  <c r="CV7" i="14"/>
  <c r="CW7" i="14" s="1"/>
  <c r="CV8" i="14"/>
  <c r="CW8" i="14" s="1"/>
  <c r="CV9" i="14"/>
  <c r="CV10" i="14"/>
  <c r="CV11" i="14"/>
  <c r="CV12" i="14"/>
  <c r="CW12" i="14" s="1"/>
  <c r="CV13" i="14"/>
  <c r="CV14" i="14"/>
  <c r="CV15" i="14"/>
  <c r="CV16" i="14"/>
  <c r="CW16" i="14" s="1"/>
  <c r="CV17" i="14"/>
  <c r="CV18" i="14"/>
  <c r="CV19" i="14"/>
  <c r="CV20" i="14"/>
  <c r="CV21" i="14"/>
  <c r="CV22" i="14"/>
  <c r="CV23" i="14"/>
  <c r="CW23" i="14" s="1"/>
  <c r="CV24" i="14"/>
  <c r="CW24" i="14" s="1"/>
  <c r="CV25" i="14"/>
  <c r="CV26" i="14"/>
  <c r="CV27" i="14"/>
  <c r="CV28" i="14"/>
  <c r="CV29" i="14"/>
  <c r="CV30" i="14"/>
  <c r="CV31" i="14"/>
  <c r="CV32" i="14"/>
  <c r="CV33" i="14"/>
  <c r="CV34" i="14"/>
  <c r="CV35" i="14"/>
  <c r="CV36" i="14"/>
  <c r="CW36" i="14" s="1"/>
  <c r="CV37" i="14"/>
  <c r="CV38" i="14"/>
  <c r="CV39" i="14"/>
  <c r="CW39" i="14" s="1"/>
  <c r="CV40" i="14"/>
  <c r="CW40" i="14" s="1"/>
  <c r="CV41" i="14"/>
  <c r="CV42" i="14"/>
  <c r="CV43" i="14"/>
  <c r="CV44" i="14"/>
  <c r="CW44" i="14" s="1"/>
  <c r="CV45" i="14"/>
  <c r="CV46" i="14"/>
  <c r="CV47" i="14"/>
  <c r="CV48" i="14"/>
  <c r="CW48" i="14" s="1"/>
  <c r="CV49" i="14"/>
  <c r="CV50" i="14"/>
  <c r="CV51" i="14"/>
  <c r="CV52" i="14"/>
  <c r="CV4" i="14"/>
  <c r="CU4" i="14"/>
  <c r="CU5" i="14"/>
  <c r="CW5" i="14" s="1"/>
  <c r="CU6" i="14"/>
  <c r="CW6" i="14" s="1"/>
  <c r="CX6" i="14" s="1"/>
  <c r="CU7" i="14"/>
  <c r="CU8" i="14"/>
  <c r="CU9" i="14"/>
  <c r="CU10" i="14"/>
  <c r="CU11" i="14"/>
  <c r="CU12" i="14"/>
  <c r="CU13" i="14"/>
  <c r="CU14" i="14"/>
  <c r="CW14" i="14" s="1"/>
  <c r="CU15" i="14"/>
  <c r="CW15" i="14" s="1"/>
  <c r="CX15" i="14" s="1"/>
  <c r="CU16" i="14"/>
  <c r="CU17" i="14"/>
  <c r="CU18" i="14"/>
  <c r="CU19" i="14"/>
  <c r="CU20" i="14"/>
  <c r="CW20" i="14" s="1"/>
  <c r="CU21" i="14"/>
  <c r="CU22" i="14"/>
  <c r="CW22" i="14" s="1"/>
  <c r="CX22" i="14" s="1"/>
  <c r="CU23" i="14"/>
  <c r="CU24" i="14"/>
  <c r="CU25" i="14"/>
  <c r="CU26" i="14"/>
  <c r="CU27" i="14"/>
  <c r="CU28" i="14"/>
  <c r="CU29" i="14"/>
  <c r="CW29" i="14" s="1"/>
  <c r="CU30" i="14"/>
  <c r="CU31" i="14"/>
  <c r="CW31" i="14" s="1"/>
  <c r="CX31" i="14" s="1"/>
  <c r="CU32" i="14"/>
  <c r="CU33" i="14"/>
  <c r="CU34" i="14"/>
  <c r="CU35" i="14"/>
  <c r="CU36" i="14"/>
  <c r="CU37" i="14"/>
  <c r="CW37" i="14" s="1"/>
  <c r="CU38" i="14"/>
  <c r="CW38" i="14" s="1"/>
  <c r="CX38" i="14" s="1"/>
  <c r="CU39" i="14"/>
  <c r="CU40" i="14"/>
  <c r="CU41" i="14"/>
  <c r="CU42" i="14"/>
  <c r="CU43" i="14"/>
  <c r="CU44" i="14"/>
  <c r="CU45" i="14"/>
  <c r="CW45" i="14" s="1"/>
  <c r="CU46" i="14"/>
  <c r="CW46" i="14" s="1"/>
  <c r="CU47" i="14"/>
  <c r="CW47" i="14" s="1"/>
  <c r="CX47" i="14" s="1"/>
  <c r="CU48" i="14"/>
  <c r="CU49" i="14"/>
  <c r="CU50" i="14"/>
  <c r="CU51" i="14"/>
  <c r="CU52" i="14"/>
  <c r="CW52" i="14" s="1"/>
  <c r="CU3" i="14"/>
  <c r="CW3" i="14" s="1"/>
  <c r="CX3" i="14" s="1"/>
  <c r="CV2" i="14"/>
  <c r="CW51" i="14"/>
  <c r="CW43" i="14"/>
  <c r="CW42" i="14"/>
  <c r="CW35" i="14"/>
  <c r="CW28" i="14"/>
  <c r="CW27" i="14"/>
  <c r="CW19" i="14"/>
  <c r="CW13" i="14"/>
  <c r="CW11" i="14"/>
  <c r="CX11" i="14" s="1"/>
  <c r="CW4" i="14"/>
  <c r="AZ5" i="14"/>
  <c r="AZ6" i="14"/>
  <c r="AZ7" i="14"/>
  <c r="AZ8" i="14"/>
  <c r="AZ9" i="14"/>
  <c r="AZ10" i="14"/>
  <c r="AZ11" i="14"/>
  <c r="AZ12" i="14"/>
  <c r="AZ13" i="14"/>
  <c r="AZ14" i="14"/>
  <c r="AZ15" i="14"/>
  <c r="AZ16" i="14"/>
  <c r="AZ17" i="14"/>
  <c r="AZ18" i="14"/>
  <c r="AZ19" i="14"/>
  <c r="AZ20" i="14"/>
  <c r="AZ21" i="14"/>
  <c r="AZ22" i="14"/>
  <c r="AZ23" i="14"/>
  <c r="AZ24" i="14"/>
  <c r="AZ25" i="14"/>
  <c r="AZ26" i="14"/>
  <c r="AZ27" i="14"/>
  <c r="AZ28" i="14"/>
  <c r="AZ29" i="14"/>
  <c r="AZ30" i="14"/>
  <c r="AZ31" i="14"/>
  <c r="AZ32" i="14"/>
  <c r="AZ33" i="14"/>
  <c r="AZ34" i="14"/>
  <c r="AZ35" i="14"/>
  <c r="AZ36" i="14"/>
  <c r="AZ37" i="14"/>
  <c r="AZ38" i="14"/>
  <c r="AZ39" i="14"/>
  <c r="AZ40" i="14"/>
  <c r="AZ41" i="14"/>
  <c r="AZ42" i="14"/>
  <c r="AZ43" i="14"/>
  <c r="AZ44" i="14"/>
  <c r="AZ45" i="14"/>
  <c r="AZ46" i="14"/>
  <c r="AZ47" i="14"/>
  <c r="AZ48" i="14"/>
  <c r="AZ49" i="14"/>
  <c r="AZ50" i="14"/>
  <c r="AZ51" i="14"/>
  <c r="AZ52" i="14"/>
  <c r="AZ4" i="14"/>
  <c r="AY4" i="14"/>
  <c r="AY5" i="14"/>
  <c r="AY6" i="14"/>
  <c r="AY7" i="14"/>
  <c r="AY8" i="14"/>
  <c r="AY9" i="14"/>
  <c r="AY10" i="14"/>
  <c r="AY11" i="14"/>
  <c r="AY12" i="14"/>
  <c r="AY13" i="14"/>
  <c r="AY14" i="14"/>
  <c r="AY15" i="14"/>
  <c r="AY16" i="14"/>
  <c r="AY17" i="14"/>
  <c r="AY18" i="14"/>
  <c r="AY19" i="14"/>
  <c r="AY20" i="14"/>
  <c r="AY21" i="14"/>
  <c r="AY22" i="14"/>
  <c r="AY23" i="14"/>
  <c r="AY24" i="14"/>
  <c r="AY25" i="14"/>
  <c r="AY26" i="14"/>
  <c r="AY27" i="14"/>
  <c r="AY28" i="14"/>
  <c r="AY29" i="14"/>
  <c r="AY30" i="14"/>
  <c r="AY31" i="14"/>
  <c r="AY32" i="14"/>
  <c r="AY33" i="14"/>
  <c r="AY34" i="14"/>
  <c r="AY35" i="14"/>
  <c r="AY36" i="14"/>
  <c r="AY37" i="14"/>
  <c r="AY38" i="14"/>
  <c r="AY39" i="14"/>
  <c r="AY40" i="14"/>
  <c r="AY41" i="14"/>
  <c r="AY42" i="14"/>
  <c r="AY43" i="14"/>
  <c r="AY44" i="14"/>
  <c r="AY45" i="14"/>
  <c r="AY46" i="14"/>
  <c r="AY47" i="14"/>
  <c r="AY48" i="14"/>
  <c r="AY49" i="14"/>
  <c r="AY50" i="14"/>
  <c r="AY51" i="14"/>
  <c r="AY52" i="14"/>
  <c r="AY3" i="14"/>
  <c r="AR5" i="14"/>
  <c r="AR6" i="14"/>
  <c r="AR7" i="14"/>
  <c r="AR8" i="14"/>
  <c r="AR9" i="14"/>
  <c r="AR10" i="14"/>
  <c r="AR11" i="14"/>
  <c r="AR12" i="14"/>
  <c r="AR13" i="14"/>
  <c r="AR14" i="14"/>
  <c r="AR15" i="14"/>
  <c r="AR16" i="14"/>
  <c r="AR17" i="14"/>
  <c r="AR18" i="14"/>
  <c r="AR19" i="14"/>
  <c r="AR20" i="14"/>
  <c r="AR21" i="14"/>
  <c r="AR22" i="14"/>
  <c r="AR23" i="14"/>
  <c r="AR24" i="14"/>
  <c r="AR25" i="14"/>
  <c r="AR26" i="14"/>
  <c r="AR27" i="14"/>
  <c r="AR28" i="14"/>
  <c r="AR29" i="14"/>
  <c r="AR30" i="14"/>
  <c r="AR31" i="14"/>
  <c r="AR32" i="14"/>
  <c r="AR33" i="14"/>
  <c r="AR34" i="14"/>
  <c r="AR35" i="14"/>
  <c r="AR36" i="14"/>
  <c r="AR37" i="14"/>
  <c r="AR38" i="14"/>
  <c r="AR39" i="14"/>
  <c r="AR40" i="14"/>
  <c r="AR41" i="14"/>
  <c r="AR42" i="14"/>
  <c r="AR43" i="14"/>
  <c r="AR44" i="14"/>
  <c r="AR45" i="14"/>
  <c r="AR46" i="14"/>
  <c r="AR47" i="14"/>
  <c r="AR48" i="14"/>
  <c r="AR49" i="14"/>
  <c r="AR50" i="14"/>
  <c r="AR51" i="14"/>
  <c r="AR52" i="14"/>
  <c r="AR4" i="14"/>
  <c r="AQ4" i="14"/>
  <c r="AQ5" i="14"/>
  <c r="AQ6" i="14"/>
  <c r="AQ7" i="14"/>
  <c r="AQ8" i="14"/>
  <c r="AQ9" i="14"/>
  <c r="AQ10" i="14"/>
  <c r="AQ11" i="14"/>
  <c r="AQ12" i="14"/>
  <c r="AQ13" i="14"/>
  <c r="AQ14" i="14"/>
  <c r="AQ15" i="14"/>
  <c r="AQ16" i="14"/>
  <c r="AQ17" i="14"/>
  <c r="AQ18" i="14"/>
  <c r="AQ19" i="14"/>
  <c r="AQ20" i="14"/>
  <c r="AQ21" i="14"/>
  <c r="AQ22" i="14"/>
  <c r="AQ23" i="14"/>
  <c r="AQ24" i="14"/>
  <c r="AQ25" i="14"/>
  <c r="AQ26" i="14"/>
  <c r="AQ27" i="14"/>
  <c r="AQ28" i="14"/>
  <c r="AQ29" i="14"/>
  <c r="AQ30" i="14"/>
  <c r="AQ31" i="14"/>
  <c r="AQ32" i="14"/>
  <c r="AQ33" i="14"/>
  <c r="AQ34" i="14"/>
  <c r="AQ35" i="14"/>
  <c r="AQ36" i="14"/>
  <c r="AQ37" i="14"/>
  <c r="AQ38" i="14"/>
  <c r="AQ39" i="14"/>
  <c r="AQ40" i="14"/>
  <c r="AQ41" i="14"/>
  <c r="AQ42" i="14"/>
  <c r="AQ43" i="14"/>
  <c r="AQ44" i="14"/>
  <c r="AQ45" i="14"/>
  <c r="AQ46" i="14"/>
  <c r="AQ47" i="14"/>
  <c r="AQ48" i="14"/>
  <c r="AQ49" i="14"/>
  <c r="AQ50" i="14"/>
  <c r="AQ51" i="14"/>
  <c r="AQ52" i="14"/>
  <c r="AQ3" i="14"/>
  <c r="BD5" i="14"/>
  <c r="BD6" i="14"/>
  <c r="BD7" i="14"/>
  <c r="BD8" i="14"/>
  <c r="BD9" i="14"/>
  <c r="BD10" i="14"/>
  <c r="BD11" i="14"/>
  <c r="BD12" i="14"/>
  <c r="BD13" i="14"/>
  <c r="BD14" i="14"/>
  <c r="BD15" i="14"/>
  <c r="BD16" i="14"/>
  <c r="BD17" i="14"/>
  <c r="BD18" i="14"/>
  <c r="BD19" i="14"/>
  <c r="BD20" i="14"/>
  <c r="BD21" i="14"/>
  <c r="BD22" i="14"/>
  <c r="BD23" i="14"/>
  <c r="BD24" i="14"/>
  <c r="BD25" i="14"/>
  <c r="BD26" i="14"/>
  <c r="BD27" i="14"/>
  <c r="BD28" i="14"/>
  <c r="BD29" i="14"/>
  <c r="BD30" i="14"/>
  <c r="BD31" i="14"/>
  <c r="BD32" i="14"/>
  <c r="BD33" i="14"/>
  <c r="BD34" i="14"/>
  <c r="BD35" i="14"/>
  <c r="BD36" i="14"/>
  <c r="BD37" i="14"/>
  <c r="BD38" i="14"/>
  <c r="BD39" i="14"/>
  <c r="BD40" i="14"/>
  <c r="BD41" i="14"/>
  <c r="BD42" i="14"/>
  <c r="BD43" i="14"/>
  <c r="BD44" i="14"/>
  <c r="BD45" i="14"/>
  <c r="BD46" i="14"/>
  <c r="BD47" i="14"/>
  <c r="BD48" i="14"/>
  <c r="BD49" i="14"/>
  <c r="BD50" i="14"/>
  <c r="BD51" i="14"/>
  <c r="BD52" i="14"/>
  <c r="BD4" i="14"/>
  <c r="BC4" i="14"/>
  <c r="BC5" i="14"/>
  <c r="BC6" i="14"/>
  <c r="BC7" i="14"/>
  <c r="BC8" i="14"/>
  <c r="BC9" i="14"/>
  <c r="BC10" i="14"/>
  <c r="BC11" i="14"/>
  <c r="BC12" i="14"/>
  <c r="BC13" i="14"/>
  <c r="BC14" i="14"/>
  <c r="BC15" i="14"/>
  <c r="BC16" i="14"/>
  <c r="BC17" i="14"/>
  <c r="BC18" i="14"/>
  <c r="BC19" i="14"/>
  <c r="BC20" i="14"/>
  <c r="BC21" i="14"/>
  <c r="BC22" i="14"/>
  <c r="BC23" i="14"/>
  <c r="BC24" i="14"/>
  <c r="BC25" i="14"/>
  <c r="BC26" i="14"/>
  <c r="BC27" i="14"/>
  <c r="BC28" i="14"/>
  <c r="BC29" i="14"/>
  <c r="BC30" i="14"/>
  <c r="BC31" i="14"/>
  <c r="BC32" i="14"/>
  <c r="BC33" i="14"/>
  <c r="BC34" i="14"/>
  <c r="BC35" i="14"/>
  <c r="BC36" i="14"/>
  <c r="BC37" i="14"/>
  <c r="BC38" i="14"/>
  <c r="BC39" i="14"/>
  <c r="BC40" i="14"/>
  <c r="BC41" i="14"/>
  <c r="BC42" i="14"/>
  <c r="BC43" i="14"/>
  <c r="BC44" i="14"/>
  <c r="BC45" i="14"/>
  <c r="BC46" i="14"/>
  <c r="BC47" i="14"/>
  <c r="BC48" i="14"/>
  <c r="BC49" i="14"/>
  <c r="BC50" i="14"/>
  <c r="BC51" i="14"/>
  <c r="BC52" i="14"/>
  <c r="BC3" i="14"/>
  <c r="CJ5" i="14"/>
  <c r="CJ6" i="14"/>
  <c r="CJ7" i="14"/>
  <c r="CJ8" i="14"/>
  <c r="CJ9" i="14"/>
  <c r="CJ10" i="14"/>
  <c r="CJ11" i="14"/>
  <c r="CJ12" i="14"/>
  <c r="CJ13" i="14"/>
  <c r="CJ14" i="14"/>
  <c r="CJ15" i="14"/>
  <c r="CJ16" i="14"/>
  <c r="CJ17" i="14"/>
  <c r="CJ18" i="14"/>
  <c r="CJ19" i="14"/>
  <c r="CJ20" i="14"/>
  <c r="CJ21" i="14"/>
  <c r="CJ22" i="14"/>
  <c r="CJ23" i="14"/>
  <c r="CJ24" i="14"/>
  <c r="CJ25" i="14"/>
  <c r="CJ26" i="14"/>
  <c r="CJ27" i="14"/>
  <c r="CJ28" i="14"/>
  <c r="CJ29" i="14"/>
  <c r="CJ30" i="14"/>
  <c r="CJ31" i="14"/>
  <c r="CJ32" i="14"/>
  <c r="CJ33" i="14"/>
  <c r="CJ34" i="14"/>
  <c r="CJ35" i="14"/>
  <c r="CJ36" i="14"/>
  <c r="CJ37" i="14"/>
  <c r="CJ38" i="14"/>
  <c r="CJ39" i="14"/>
  <c r="CJ40" i="14"/>
  <c r="CJ41" i="14"/>
  <c r="CJ42" i="14"/>
  <c r="CJ43" i="14"/>
  <c r="CJ44" i="14"/>
  <c r="CJ45" i="14"/>
  <c r="CJ46" i="14"/>
  <c r="CJ47" i="14"/>
  <c r="CJ48" i="14"/>
  <c r="CJ49" i="14"/>
  <c r="CJ50" i="14"/>
  <c r="CJ51" i="14"/>
  <c r="CJ52" i="14"/>
  <c r="CJ4" i="14"/>
  <c r="CI4" i="14"/>
  <c r="CI5" i="14"/>
  <c r="CI6" i="14"/>
  <c r="CI7" i="14"/>
  <c r="CI8" i="14"/>
  <c r="CI9" i="14"/>
  <c r="CI10" i="14"/>
  <c r="CI11" i="14"/>
  <c r="CI12" i="14"/>
  <c r="CI13" i="14"/>
  <c r="CI14" i="14"/>
  <c r="CI15" i="14"/>
  <c r="CI16" i="14"/>
  <c r="CI17" i="14"/>
  <c r="CI18" i="14"/>
  <c r="CI19" i="14"/>
  <c r="CI20" i="14"/>
  <c r="CI21" i="14"/>
  <c r="CI22" i="14"/>
  <c r="CI23" i="14"/>
  <c r="CI24" i="14"/>
  <c r="CI25" i="14"/>
  <c r="CI26" i="14"/>
  <c r="CI27" i="14"/>
  <c r="CI28" i="14"/>
  <c r="CI29" i="14"/>
  <c r="CI30" i="14"/>
  <c r="CI31" i="14"/>
  <c r="CI32" i="14"/>
  <c r="CI33" i="14"/>
  <c r="CI34" i="14"/>
  <c r="CI35" i="14"/>
  <c r="CI36" i="14"/>
  <c r="CI37" i="14"/>
  <c r="CI38" i="14"/>
  <c r="CI39" i="14"/>
  <c r="CI40" i="14"/>
  <c r="CI41" i="14"/>
  <c r="CI42" i="14"/>
  <c r="CI43" i="14"/>
  <c r="CI44" i="14"/>
  <c r="CI45" i="14"/>
  <c r="CI46" i="14"/>
  <c r="CI47" i="14"/>
  <c r="CI48" i="14"/>
  <c r="CI49" i="14"/>
  <c r="CI50" i="14"/>
  <c r="CI51" i="14"/>
  <c r="CI52" i="14"/>
  <c r="CI3" i="14"/>
  <c r="AF5" i="14"/>
  <c r="AF6" i="14"/>
  <c r="AF7" i="14"/>
  <c r="AF8" i="14"/>
  <c r="AF9" i="14"/>
  <c r="AF10" i="14"/>
  <c r="AF11" i="14"/>
  <c r="AF12" i="14"/>
  <c r="AF13" i="14"/>
  <c r="AF14" i="14"/>
  <c r="AF15" i="14"/>
  <c r="AF16" i="14"/>
  <c r="AF17" i="14"/>
  <c r="AF18" i="14"/>
  <c r="AF19" i="14"/>
  <c r="AF20" i="14"/>
  <c r="AF21" i="14"/>
  <c r="AF22" i="14"/>
  <c r="AF23" i="14"/>
  <c r="AF24" i="14"/>
  <c r="AF25" i="14"/>
  <c r="AF26" i="14"/>
  <c r="AF27" i="14"/>
  <c r="AF28" i="14"/>
  <c r="AF29" i="14"/>
  <c r="AF30" i="14"/>
  <c r="AF31" i="14"/>
  <c r="AF32" i="14"/>
  <c r="AF33" i="14"/>
  <c r="AF34" i="14"/>
  <c r="AF35" i="14"/>
  <c r="AF36" i="14"/>
  <c r="AF37" i="14"/>
  <c r="AF38" i="14"/>
  <c r="AF39" i="14"/>
  <c r="AF40" i="14"/>
  <c r="AF41" i="14"/>
  <c r="AF42" i="14"/>
  <c r="AF43" i="14"/>
  <c r="AF44" i="14"/>
  <c r="AF45" i="14"/>
  <c r="AF46" i="14"/>
  <c r="AF47" i="14"/>
  <c r="AF48" i="14"/>
  <c r="AF49" i="14"/>
  <c r="AF50" i="14"/>
  <c r="AF51" i="14"/>
  <c r="AF52" i="14"/>
  <c r="AF4" i="14"/>
  <c r="AE4" i="14"/>
  <c r="AE5" i="14"/>
  <c r="AE6" i="14"/>
  <c r="AE7" i="14"/>
  <c r="AE8" i="14"/>
  <c r="AE9" i="14"/>
  <c r="AE10" i="14"/>
  <c r="AE11" i="14"/>
  <c r="AE12" i="14"/>
  <c r="AE13" i="14"/>
  <c r="AE14" i="14"/>
  <c r="AE15" i="14"/>
  <c r="AE16" i="14"/>
  <c r="AE17" i="14"/>
  <c r="AE18" i="14"/>
  <c r="AE19" i="14"/>
  <c r="AE20" i="14"/>
  <c r="AE21" i="14"/>
  <c r="AE22" i="14"/>
  <c r="AE23" i="14"/>
  <c r="AE24" i="14"/>
  <c r="AE25" i="14"/>
  <c r="AE26" i="14"/>
  <c r="AE27" i="14"/>
  <c r="AE28" i="14"/>
  <c r="AE29" i="14"/>
  <c r="AE30" i="14"/>
  <c r="AE31" i="14"/>
  <c r="AE32" i="14"/>
  <c r="AE33" i="14"/>
  <c r="AE34" i="14"/>
  <c r="AE35" i="14"/>
  <c r="AE36" i="14"/>
  <c r="AE37" i="14"/>
  <c r="AE38" i="14"/>
  <c r="AE39" i="14"/>
  <c r="AE40" i="14"/>
  <c r="AE41" i="14"/>
  <c r="AE42" i="14"/>
  <c r="AE43" i="14"/>
  <c r="AE44" i="14"/>
  <c r="AE45" i="14"/>
  <c r="AE46" i="14"/>
  <c r="AE47" i="14"/>
  <c r="AE48" i="14"/>
  <c r="AE49" i="14"/>
  <c r="AE50" i="14"/>
  <c r="AE51" i="14"/>
  <c r="AE52" i="14"/>
  <c r="AE3" i="14"/>
  <c r="CF5" i="14"/>
  <c r="CF6" i="14"/>
  <c r="CF7" i="14"/>
  <c r="CF8" i="14"/>
  <c r="CF9" i="14"/>
  <c r="CF10" i="14"/>
  <c r="CF11" i="14"/>
  <c r="CF12" i="14"/>
  <c r="CF13" i="14"/>
  <c r="CF14" i="14"/>
  <c r="CF15" i="14"/>
  <c r="CF16" i="14"/>
  <c r="CF17" i="14"/>
  <c r="CF18" i="14"/>
  <c r="CF19" i="14"/>
  <c r="CF20" i="14"/>
  <c r="CF21" i="14"/>
  <c r="CF22" i="14"/>
  <c r="CF23" i="14"/>
  <c r="CF24" i="14"/>
  <c r="CF25" i="14"/>
  <c r="CF26" i="14"/>
  <c r="CF27" i="14"/>
  <c r="CF28" i="14"/>
  <c r="CF29" i="14"/>
  <c r="CF30" i="14"/>
  <c r="CF31" i="14"/>
  <c r="CF32" i="14"/>
  <c r="CF33" i="14"/>
  <c r="CF34" i="14"/>
  <c r="CF35" i="14"/>
  <c r="CF36" i="14"/>
  <c r="CF37" i="14"/>
  <c r="CF38" i="14"/>
  <c r="CF39" i="14"/>
  <c r="CF40" i="14"/>
  <c r="CF41" i="14"/>
  <c r="CF42" i="14"/>
  <c r="CF43" i="14"/>
  <c r="CF44" i="14"/>
  <c r="CF45" i="14"/>
  <c r="CF46" i="14"/>
  <c r="CF47" i="14"/>
  <c r="CF48" i="14"/>
  <c r="CF49" i="14"/>
  <c r="CF50" i="14"/>
  <c r="CF51" i="14"/>
  <c r="CF52" i="14"/>
  <c r="CF4" i="14"/>
  <c r="CE4" i="14"/>
  <c r="CE5" i="14"/>
  <c r="CE6" i="14"/>
  <c r="CE7" i="14"/>
  <c r="CE8" i="14"/>
  <c r="CE9" i="14"/>
  <c r="CE10" i="14"/>
  <c r="CE11" i="14"/>
  <c r="CE12" i="14"/>
  <c r="CE13" i="14"/>
  <c r="CE14" i="14"/>
  <c r="CE15" i="14"/>
  <c r="CE16" i="14"/>
  <c r="CE17" i="14"/>
  <c r="CE18" i="14"/>
  <c r="CE19" i="14"/>
  <c r="CE20" i="14"/>
  <c r="CE21" i="14"/>
  <c r="CE22" i="14"/>
  <c r="CE23" i="14"/>
  <c r="CE24" i="14"/>
  <c r="CE25" i="14"/>
  <c r="CE26" i="14"/>
  <c r="CE27" i="14"/>
  <c r="CE28" i="14"/>
  <c r="CE29" i="14"/>
  <c r="CE30" i="14"/>
  <c r="CE31" i="14"/>
  <c r="CE32" i="14"/>
  <c r="CE33" i="14"/>
  <c r="CE34" i="14"/>
  <c r="CE35" i="14"/>
  <c r="CE36" i="14"/>
  <c r="CE37" i="14"/>
  <c r="CE38" i="14"/>
  <c r="CE39" i="14"/>
  <c r="CE40" i="14"/>
  <c r="CE41" i="14"/>
  <c r="CE42" i="14"/>
  <c r="CE43" i="14"/>
  <c r="CE44" i="14"/>
  <c r="CE45" i="14"/>
  <c r="CE46" i="14"/>
  <c r="CE47" i="14"/>
  <c r="CE48" i="14"/>
  <c r="CE49" i="14"/>
  <c r="CE50" i="14"/>
  <c r="CE51" i="14"/>
  <c r="CE52" i="14"/>
  <c r="CE3" i="14"/>
  <c r="L5" i="14"/>
  <c r="L6" i="14"/>
  <c r="L7" i="14"/>
  <c r="L8" i="14"/>
  <c r="L9" i="14"/>
  <c r="L10" i="14"/>
  <c r="L11" i="14"/>
  <c r="L12" i="14"/>
  <c r="L13" i="14"/>
  <c r="L14" i="14"/>
  <c r="L15" i="14"/>
  <c r="L16" i="14"/>
  <c r="L17" i="14"/>
  <c r="L18" i="14"/>
  <c r="L19" i="14"/>
  <c r="L20" i="14"/>
  <c r="L21" i="14"/>
  <c r="L22" i="14"/>
  <c r="L23" i="14"/>
  <c r="L24" i="14"/>
  <c r="L25" i="14"/>
  <c r="L26" i="14"/>
  <c r="L27" i="14"/>
  <c r="L28" i="14"/>
  <c r="L29" i="14"/>
  <c r="L30" i="14"/>
  <c r="L31" i="14"/>
  <c r="L32" i="14"/>
  <c r="L33" i="14"/>
  <c r="L34" i="14"/>
  <c r="L35" i="14"/>
  <c r="L36" i="14"/>
  <c r="L37" i="14"/>
  <c r="L38" i="14"/>
  <c r="L39" i="14"/>
  <c r="L40" i="14"/>
  <c r="L41" i="14"/>
  <c r="L42" i="14"/>
  <c r="L43" i="14"/>
  <c r="L44" i="14"/>
  <c r="L45" i="14"/>
  <c r="L46" i="14"/>
  <c r="L47" i="14"/>
  <c r="L48" i="14"/>
  <c r="L49" i="14"/>
  <c r="L50" i="14"/>
  <c r="L51" i="14"/>
  <c r="L52" i="14"/>
  <c r="K4" i="14"/>
  <c r="K5" i="14"/>
  <c r="K6" i="14"/>
  <c r="K7" i="14"/>
  <c r="K8" i="14"/>
  <c r="K9" i="14"/>
  <c r="K10" i="14"/>
  <c r="K11" i="14"/>
  <c r="K12" i="14"/>
  <c r="K13" i="14"/>
  <c r="K14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30" i="14"/>
  <c r="K31" i="14"/>
  <c r="K32" i="14"/>
  <c r="K33" i="14"/>
  <c r="K34" i="14"/>
  <c r="K35" i="14"/>
  <c r="K36" i="14"/>
  <c r="K37" i="14"/>
  <c r="K38" i="14"/>
  <c r="K39" i="14"/>
  <c r="K40" i="14"/>
  <c r="K41" i="14"/>
  <c r="K42" i="14"/>
  <c r="K43" i="14"/>
  <c r="K44" i="14"/>
  <c r="K45" i="14"/>
  <c r="K46" i="14"/>
  <c r="K47" i="14"/>
  <c r="K48" i="14"/>
  <c r="K49" i="14"/>
  <c r="K50" i="14"/>
  <c r="K51" i="14"/>
  <c r="K52" i="14"/>
  <c r="L4" i="14"/>
  <c r="K3" i="14"/>
  <c r="AN5" i="14"/>
  <c r="AN6" i="14"/>
  <c r="AN7" i="14"/>
  <c r="AN8" i="14"/>
  <c r="AN9" i="14"/>
  <c r="AN10" i="14"/>
  <c r="AN11" i="14"/>
  <c r="AN12" i="14"/>
  <c r="AN13" i="14"/>
  <c r="AN14" i="14"/>
  <c r="AN15" i="14"/>
  <c r="AN16" i="14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30" i="14"/>
  <c r="AN31" i="14"/>
  <c r="AN32" i="14"/>
  <c r="AN33" i="14"/>
  <c r="AN34" i="14"/>
  <c r="AN35" i="14"/>
  <c r="AN36" i="14"/>
  <c r="AN37" i="14"/>
  <c r="AN38" i="14"/>
  <c r="AN39" i="14"/>
  <c r="AN40" i="14"/>
  <c r="AN41" i="14"/>
  <c r="AN42" i="14"/>
  <c r="AN43" i="14"/>
  <c r="AN44" i="14"/>
  <c r="AN45" i="14"/>
  <c r="AN46" i="14"/>
  <c r="AN47" i="14"/>
  <c r="AN48" i="14"/>
  <c r="AN49" i="14"/>
  <c r="AN50" i="14"/>
  <c r="AN51" i="14"/>
  <c r="AN52" i="14"/>
  <c r="AN4" i="14"/>
  <c r="AM4" i="14"/>
  <c r="AM5" i="14"/>
  <c r="AM6" i="14"/>
  <c r="AM7" i="14"/>
  <c r="AM8" i="14"/>
  <c r="AM9" i="14"/>
  <c r="AM10" i="14"/>
  <c r="AM11" i="14"/>
  <c r="AM12" i="14"/>
  <c r="AM13" i="14"/>
  <c r="AM14" i="14"/>
  <c r="AM15" i="14"/>
  <c r="AM16" i="14"/>
  <c r="AM17" i="14"/>
  <c r="AM18" i="14"/>
  <c r="AM19" i="14"/>
  <c r="AM20" i="14"/>
  <c r="AM21" i="14"/>
  <c r="AM22" i="14"/>
  <c r="AM23" i="14"/>
  <c r="AM24" i="14"/>
  <c r="AM25" i="14"/>
  <c r="AM26" i="14"/>
  <c r="AM27" i="14"/>
  <c r="AM28" i="14"/>
  <c r="AM29" i="14"/>
  <c r="AM30" i="14"/>
  <c r="AM31" i="14"/>
  <c r="AM32" i="14"/>
  <c r="AM33" i="14"/>
  <c r="AM34" i="14"/>
  <c r="AM35" i="14"/>
  <c r="AM36" i="14"/>
  <c r="AM37" i="14"/>
  <c r="AM38" i="14"/>
  <c r="AM39" i="14"/>
  <c r="AM40" i="14"/>
  <c r="AM41" i="14"/>
  <c r="AM42" i="14"/>
  <c r="AM43" i="14"/>
  <c r="AM44" i="14"/>
  <c r="AM45" i="14"/>
  <c r="AM46" i="14"/>
  <c r="AM47" i="14"/>
  <c r="AM48" i="14"/>
  <c r="AM49" i="14"/>
  <c r="AM50" i="14"/>
  <c r="AM51" i="14"/>
  <c r="AM52" i="14"/>
  <c r="AM3" i="14"/>
  <c r="AJ5" i="14"/>
  <c r="AJ6" i="14"/>
  <c r="AJ7" i="14"/>
  <c r="AJ8" i="14"/>
  <c r="AJ9" i="14"/>
  <c r="AJ10" i="14"/>
  <c r="AJ11" i="14"/>
  <c r="AJ12" i="14"/>
  <c r="AJ13" i="14"/>
  <c r="AJ14" i="14"/>
  <c r="AJ15" i="14"/>
  <c r="AJ16" i="14"/>
  <c r="AJ17" i="14"/>
  <c r="AJ18" i="14"/>
  <c r="AJ19" i="14"/>
  <c r="AJ20" i="14"/>
  <c r="AJ21" i="14"/>
  <c r="AJ22" i="14"/>
  <c r="AJ23" i="14"/>
  <c r="AJ24" i="14"/>
  <c r="AJ25" i="14"/>
  <c r="AJ26" i="14"/>
  <c r="AJ27" i="14"/>
  <c r="AJ28" i="14"/>
  <c r="AJ29" i="14"/>
  <c r="AJ30" i="14"/>
  <c r="AJ31" i="14"/>
  <c r="AJ32" i="14"/>
  <c r="AJ33" i="14"/>
  <c r="AJ34" i="14"/>
  <c r="AJ35" i="14"/>
  <c r="AJ36" i="14"/>
  <c r="AJ37" i="14"/>
  <c r="AJ38" i="14"/>
  <c r="AJ39" i="14"/>
  <c r="AJ40" i="14"/>
  <c r="AJ41" i="14"/>
  <c r="AJ42" i="14"/>
  <c r="AJ43" i="14"/>
  <c r="AJ44" i="14"/>
  <c r="AJ45" i="14"/>
  <c r="AJ46" i="14"/>
  <c r="AJ47" i="14"/>
  <c r="AJ48" i="14"/>
  <c r="AJ49" i="14"/>
  <c r="AJ50" i="14"/>
  <c r="AJ51" i="14"/>
  <c r="AJ52" i="14"/>
  <c r="AJ4" i="14"/>
  <c r="AI4" i="14"/>
  <c r="AI5" i="14"/>
  <c r="AI6" i="14"/>
  <c r="AI7" i="14"/>
  <c r="AI8" i="14"/>
  <c r="AI9" i="14"/>
  <c r="AI10" i="14"/>
  <c r="AI11" i="14"/>
  <c r="AI12" i="14"/>
  <c r="AI13" i="14"/>
  <c r="AI14" i="14"/>
  <c r="AI15" i="14"/>
  <c r="AI16" i="14"/>
  <c r="AI17" i="14"/>
  <c r="AI18" i="14"/>
  <c r="AI19" i="14"/>
  <c r="AI20" i="14"/>
  <c r="AI21" i="14"/>
  <c r="AI22" i="14"/>
  <c r="AI23" i="14"/>
  <c r="AI24" i="14"/>
  <c r="AI25" i="14"/>
  <c r="AI26" i="14"/>
  <c r="AI27" i="14"/>
  <c r="AI28" i="14"/>
  <c r="AI29" i="14"/>
  <c r="AI30" i="14"/>
  <c r="AI31" i="14"/>
  <c r="AI32" i="14"/>
  <c r="AI33" i="14"/>
  <c r="AI34" i="14"/>
  <c r="AI35" i="14"/>
  <c r="AI36" i="14"/>
  <c r="AI37" i="14"/>
  <c r="AI38" i="14"/>
  <c r="AI39" i="14"/>
  <c r="AI40" i="14"/>
  <c r="AI41" i="14"/>
  <c r="AI42" i="14"/>
  <c r="AI43" i="14"/>
  <c r="AI44" i="14"/>
  <c r="AI45" i="14"/>
  <c r="AI46" i="14"/>
  <c r="AI47" i="14"/>
  <c r="AI48" i="14"/>
  <c r="AI49" i="14"/>
  <c r="AI50" i="14"/>
  <c r="AI51" i="14"/>
  <c r="AI52" i="14"/>
  <c r="AI3" i="14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4" i="14"/>
  <c r="C4" i="14"/>
  <c r="C5" i="14"/>
  <c r="C6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0" i="14"/>
  <c r="C51" i="14"/>
  <c r="C52" i="14"/>
  <c r="C3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4" i="14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3" i="14"/>
  <c r="BP5" i="14"/>
  <c r="BP6" i="14"/>
  <c r="BP7" i="14"/>
  <c r="BP8" i="14"/>
  <c r="BP9" i="14"/>
  <c r="BP10" i="14"/>
  <c r="BP11" i="14"/>
  <c r="BP12" i="14"/>
  <c r="BP13" i="14"/>
  <c r="BP14" i="14"/>
  <c r="BP15" i="14"/>
  <c r="BP16" i="14"/>
  <c r="BP17" i="14"/>
  <c r="BP18" i="14"/>
  <c r="BP19" i="14"/>
  <c r="BP20" i="14"/>
  <c r="BP21" i="14"/>
  <c r="BP22" i="14"/>
  <c r="BP23" i="14"/>
  <c r="BP24" i="14"/>
  <c r="BP25" i="14"/>
  <c r="BP26" i="14"/>
  <c r="BP27" i="14"/>
  <c r="BP28" i="14"/>
  <c r="BP29" i="14"/>
  <c r="BP30" i="14"/>
  <c r="BP31" i="14"/>
  <c r="BP32" i="14"/>
  <c r="BP33" i="14"/>
  <c r="BP34" i="14"/>
  <c r="BP35" i="14"/>
  <c r="BP36" i="14"/>
  <c r="BP37" i="14"/>
  <c r="BP38" i="14"/>
  <c r="BP39" i="14"/>
  <c r="BP40" i="14"/>
  <c r="BP41" i="14"/>
  <c r="BP42" i="14"/>
  <c r="BP43" i="14"/>
  <c r="BP44" i="14"/>
  <c r="BP45" i="14"/>
  <c r="BP46" i="14"/>
  <c r="BP47" i="14"/>
  <c r="BP48" i="14"/>
  <c r="BP49" i="14"/>
  <c r="BP50" i="14"/>
  <c r="BP51" i="14"/>
  <c r="BP52" i="14"/>
  <c r="BP4" i="14"/>
  <c r="BO4" i="14"/>
  <c r="BO5" i="14"/>
  <c r="BO6" i="14"/>
  <c r="BO7" i="14"/>
  <c r="BO8" i="14"/>
  <c r="BO9" i="14"/>
  <c r="BO10" i="14"/>
  <c r="BO11" i="14"/>
  <c r="BO12" i="14"/>
  <c r="BO13" i="14"/>
  <c r="BO14" i="14"/>
  <c r="BO15" i="14"/>
  <c r="BO16" i="14"/>
  <c r="BO17" i="14"/>
  <c r="BO18" i="14"/>
  <c r="BO19" i="14"/>
  <c r="BO20" i="14"/>
  <c r="BO21" i="14"/>
  <c r="BO22" i="14"/>
  <c r="BO23" i="14"/>
  <c r="BO24" i="14"/>
  <c r="BO25" i="14"/>
  <c r="BO26" i="14"/>
  <c r="BO27" i="14"/>
  <c r="BO28" i="14"/>
  <c r="BO29" i="14"/>
  <c r="BO30" i="14"/>
  <c r="BO31" i="14"/>
  <c r="BO32" i="14"/>
  <c r="BO33" i="14"/>
  <c r="BO34" i="14"/>
  <c r="BO35" i="14"/>
  <c r="BO36" i="14"/>
  <c r="BO37" i="14"/>
  <c r="BO38" i="14"/>
  <c r="BO39" i="14"/>
  <c r="BO40" i="14"/>
  <c r="BO41" i="14"/>
  <c r="BO42" i="14"/>
  <c r="BO43" i="14"/>
  <c r="BO44" i="14"/>
  <c r="BO45" i="14"/>
  <c r="BO46" i="14"/>
  <c r="BO47" i="14"/>
  <c r="BO48" i="14"/>
  <c r="BO49" i="14"/>
  <c r="BO50" i="14"/>
  <c r="BO51" i="14"/>
  <c r="BO52" i="14"/>
  <c r="BO3" i="14"/>
  <c r="BT2" i="14"/>
  <c r="BT5" i="14"/>
  <c r="BT6" i="14"/>
  <c r="BT7" i="14"/>
  <c r="BT8" i="14"/>
  <c r="BT9" i="14"/>
  <c r="BT10" i="14"/>
  <c r="BT11" i="14"/>
  <c r="BT12" i="14"/>
  <c r="BT13" i="14"/>
  <c r="BT14" i="14"/>
  <c r="BT15" i="14"/>
  <c r="BT16" i="14"/>
  <c r="BT17" i="14"/>
  <c r="BT18" i="14"/>
  <c r="BT19" i="14"/>
  <c r="BT20" i="14"/>
  <c r="BT21" i="14"/>
  <c r="BT22" i="14"/>
  <c r="BT23" i="14"/>
  <c r="BT24" i="14"/>
  <c r="BT25" i="14"/>
  <c r="BT26" i="14"/>
  <c r="BT27" i="14"/>
  <c r="BT28" i="14"/>
  <c r="BT29" i="14"/>
  <c r="BT30" i="14"/>
  <c r="BT31" i="14"/>
  <c r="BT32" i="14"/>
  <c r="BT33" i="14"/>
  <c r="BT34" i="14"/>
  <c r="BT35" i="14"/>
  <c r="BT36" i="14"/>
  <c r="BT37" i="14"/>
  <c r="BT38" i="14"/>
  <c r="BT39" i="14"/>
  <c r="BT40" i="14"/>
  <c r="BT41" i="14"/>
  <c r="BT42" i="14"/>
  <c r="BT43" i="14"/>
  <c r="BT44" i="14"/>
  <c r="BT45" i="14"/>
  <c r="BT46" i="14"/>
  <c r="BT47" i="14"/>
  <c r="BT48" i="14"/>
  <c r="BT49" i="14"/>
  <c r="BT50" i="14"/>
  <c r="BT51" i="14"/>
  <c r="BT52" i="14"/>
  <c r="BT4" i="14"/>
  <c r="BS4" i="14"/>
  <c r="BS5" i="14"/>
  <c r="BS6" i="14"/>
  <c r="BS7" i="14"/>
  <c r="BS8" i="14"/>
  <c r="BS9" i="14"/>
  <c r="BS10" i="14"/>
  <c r="BS11" i="14"/>
  <c r="BS12" i="14"/>
  <c r="BS13" i="14"/>
  <c r="BS14" i="14"/>
  <c r="BS15" i="14"/>
  <c r="BS16" i="14"/>
  <c r="BS17" i="14"/>
  <c r="BS18" i="14"/>
  <c r="BS19" i="14"/>
  <c r="BS20" i="14"/>
  <c r="BS21" i="14"/>
  <c r="BS22" i="14"/>
  <c r="BS23" i="14"/>
  <c r="BS24" i="14"/>
  <c r="BS25" i="14"/>
  <c r="BS26" i="14"/>
  <c r="BS27" i="14"/>
  <c r="BS28" i="14"/>
  <c r="BS29" i="14"/>
  <c r="BS30" i="14"/>
  <c r="BS31" i="14"/>
  <c r="BS32" i="14"/>
  <c r="BS33" i="14"/>
  <c r="BS34" i="14"/>
  <c r="BS35" i="14"/>
  <c r="BS36" i="14"/>
  <c r="BS37" i="14"/>
  <c r="BS38" i="14"/>
  <c r="BS39" i="14"/>
  <c r="BS40" i="14"/>
  <c r="BS41" i="14"/>
  <c r="BS42" i="14"/>
  <c r="BS43" i="14"/>
  <c r="BS44" i="14"/>
  <c r="BS45" i="14"/>
  <c r="BS46" i="14"/>
  <c r="BS47" i="14"/>
  <c r="BS48" i="14"/>
  <c r="BS49" i="14"/>
  <c r="BS50" i="14"/>
  <c r="BS51" i="14"/>
  <c r="BS52" i="14"/>
  <c r="BS3" i="14"/>
  <c r="BX2" i="14"/>
  <c r="BX5" i="14"/>
  <c r="BX6" i="14"/>
  <c r="BX7" i="14"/>
  <c r="BX8" i="14"/>
  <c r="BX9" i="14"/>
  <c r="BX10" i="14"/>
  <c r="BX11" i="14"/>
  <c r="BX12" i="14"/>
  <c r="BX13" i="14"/>
  <c r="BX14" i="14"/>
  <c r="BX15" i="14"/>
  <c r="BX16" i="14"/>
  <c r="BX17" i="14"/>
  <c r="BX18" i="14"/>
  <c r="BX19" i="14"/>
  <c r="BX20" i="14"/>
  <c r="BX21" i="14"/>
  <c r="BX22" i="14"/>
  <c r="BX23" i="14"/>
  <c r="BX24" i="14"/>
  <c r="BX25" i="14"/>
  <c r="BX26" i="14"/>
  <c r="BX27" i="14"/>
  <c r="BX28" i="14"/>
  <c r="BX29" i="14"/>
  <c r="BX30" i="14"/>
  <c r="BX31" i="14"/>
  <c r="BX32" i="14"/>
  <c r="BX33" i="14"/>
  <c r="BX34" i="14"/>
  <c r="BX35" i="14"/>
  <c r="BX36" i="14"/>
  <c r="BX37" i="14"/>
  <c r="BX38" i="14"/>
  <c r="BX39" i="14"/>
  <c r="BX40" i="14"/>
  <c r="BX41" i="14"/>
  <c r="BX42" i="14"/>
  <c r="BX43" i="14"/>
  <c r="BX44" i="14"/>
  <c r="BX45" i="14"/>
  <c r="BX46" i="14"/>
  <c r="BX47" i="14"/>
  <c r="BX48" i="14"/>
  <c r="BX49" i="14"/>
  <c r="BX50" i="14"/>
  <c r="BX51" i="14"/>
  <c r="BX52" i="14"/>
  <c r="BX4" i="14"/>
  <c r="BW4" i="14"/>
  <c r="BW5" i="14"/>
  <c r="BW6" i="14"/>
  <c r="BW7" i="14"/>
  <c r="BW8" i="14"/>
  <c r="BW9" i="14"/>
  <c r="BW10" i="14"/>
  <c r="BW11" i="14"/>
  <c r="BW12" i="14"/>
  <c r="BW13" i="14"/>
  <c r="BW14" i="14"/>
  <c r="BW15" i="14"/>
  <c r="BW16" i="14"/>
  <c r="BW17" i="14"/>
  <c r="BW18" i="14"/>
  <c r="BW19" i="14"/>
  <c r="BW20" i="14"/>
  <c r="BW21" i="14"/>
  <c r="BW22" i="14"/>
  <c r="BW23" i="14"/>
  <c r="BW24" i="14"/>
  <c r="BW25" i="14"/>
  <c r="BW26" i="14"/>
  <c r="BW27" i="14"/>
  <c r="BW28" i="14"/>
  <c r="BW29" i="14"/>
  <c r="BW30" i="14"/>
  <c r="BW31" i="14"/>
  <c r="BW32" i="14"/>
  <c r="BW33" i="14"/>
  <c r="BW34" i="14"/>
  <c r="BW35" i="14"/>
  <c r="BW36" i="14"/>
  <c r="BW37" i="14"/>
  <c r="BW38" i="14"/>
  <c r="BW39" i="14"/>
  <c r="BW40" i="14"/>
  <c r="BW41" i="14"/>
  <c r="BW42" i="14"/>
  <c r="BW43" i="14"/>
  <c r="BW44" i="14"/>
  <c r="BW45" i="14"/>
  <c r="BW46" i="14"/>
  <c r="BW47" i="14"/>
  <c r="BW48" i="14"/>
  <c r="BW49" i="14"/>
  <c r="BW50" i="14"/>
  <c r="BW51" i="14"/>
  <c r="BW52" i="14"/>
  <c r="BW3" i="14"/>
  <c r="CB2" i="14"/>
  <c r="CB5" i="14"/>
  <c r="CB6" i="14"/>
  <c r="CB7" i="14"/>
  <c r="CB8" i="14"/>
  <c r="CB9" i="14"/>
  <c r="CB10" i="14"/>
  <c r="CB11" i="14"/>
  <c r="CB12" i="14"/>
  <c r="CB13" i="14"/>
  <c r="CB14" i="14"/>
  <c r="CB15" i="14"/>
  <c r="CB16" i="14"/>
  <c r="CB17" i="14"/>
  <c r="CB18" i="14"/>
  <c r="CB19" i="14"/>
  <c r="CB20" i="14"/>
  <c r="CB21" i="14"/>
  <c r="CB22" i="14"/>
  <c r="CB23" i="14"/>
  <c r="CB24" i="14"/>
  <c r="CB25" i="14"/>
  <c r="CB26" i="14"/>
  <c r="CB27" i="14"/>
  <c r="CB28" i="14"/>
  <c r="CB29" i="14"/>
  <c r="CB30" i="14"/>
  <c r="CB31" i="14"/>
  <c r="CB32" i="14"/>
  <c r="CB33" i="14"/>
  <c r="CB34" i="14"/>
  <c r="CB35" i="14"/>
  <c r="CB36" i="14"/>
  <c r="CB37" i="14"/>
  <c r="CB38" i="14"/>
  <c r="CB39" i="14"/>
  <c r="CB40" i="14"/>
  <c r="CB41" i="14"/>
  <c r="CB42" i="14"/>
  <c r="CB43" i="14"/>
  <c r="CB44" i="14"/>
  <c r="CB45" i="14"/>
  <c r="CB46" i="14"/>
  <c r="CB47" i="14"/>
  <c r="CB48" i="14"/>
  <c r="CB49" i="14"/>
  <c r="CB50" i="14"/>
  <c r="CB51" i="14"/>
  <c r="CB52" i="14"/>
  <c r="CB4" i="14"/>
  <c r="CA5" i="14"/>
  <c r="CA6" i="14"/>
  <c r="CA7" i="14"/>
  <c r="CA8" i="14"/>
  <c r="CA9" i="14"/>
  <c r="CA10" i="14"/>
  <c r="CA11" i="14"/>
  <c r="CA12" i="14"/>
  <c r="CA13" i="14"/>
  <c r="CA14" i="14"/>
  <c r="CA15" i="14"/>
  <c r="CA16" i="14"/>
  <c r="CA17" i="14"/>
  <c r="CA18" i="14"/>
  <c r="CA19" i="14"/>
  <c r="CA20" i="14"/>
  <c r="CA21" i="14"/>
  <c r="CA22" i="14"/>
  <c r="CA23" i="14"/>
  <c r="CA24" i="14"/>
  <c r="CA25" i="14"/>
  <c r="CA26" i="14"/>
  <c r="CA27" i="14"/>
  <c r="CA28" i="14"/>
  <c r="CA29" i="14"/>
  <c r="CA30" i="14"/>
  <c r="CA31" i="14"/>
  <c r="CA32" i="14"/>
  <c r="CA33" i="14"/>
  <c r="CA34" i="14"/>
  <c r="CA35" i="14"/>
  <c r="CA36" i="14"/>
  <c r="CA37" i="14"/>
  <c r="CA38" i="14"/>
  <c r="CA39" i="14"/>
  <c r="CA40" i="14"/>
  <c r="CA41" i="14"/>
  <c r="CA42" i="14"/>
  <c r="CA43" i="14"/>
  <c r="CA44" i="14"/>
  <c r="CA45" i="14"/>
  <c r="CA46" i="14"/>
  <c r="CA47" i="14"/>
  <c r="CA48" i="14"/>
  <c r="CA49" i="14"/>
  <c r="CA50" i="14"/>
  <c r="CA51" i="14"/>
  <c r="CA52" i="14"/>
  <c r="CA4" i="14"/>
  <c r="CA3" i="14"/>
  <c r="D26" i="15" l="1"/>
  <c r="D3" i="15"/>
  <c r="CX40" i="14"/>
  <c r="CX8" i="14"/>
  <c r="CX43" i="14"/>
  <c r="CW30" i="14"/>
  <c r="CX30" i="14" s="1"/>
  <c r="CW21" i="14"/>
  <c r="CX21" i="14" s="1"/>
  <c r="CX16" i="14"/>
  <c r="CX35" i="14"/>
  <c r="CX42" i="14"/>
  <c r="CX24" i="14"/>
  <c r="CX51" i="14"/>
  <c r="CW32" i="14"/>
  <c r="CX32" i="14" s="1"/>
  <c r="CW50" i="14"/>
  <c r="CX50" i="14" s="1"/>
  <c r="CW34" i="14"/>
  <c r="CX34" i="14" s="1"/>
  <c r="CW26" i="14"/>
  <c r="CX26" i="14" s="1"/>
  <c r="CW18" i="14"/>
  <c r="CX18" i="14" s="1"/>
  <c r="CW10" i="14"/>
  <c r="CX10" i="14" s="1"/>
  <c r="CX27" i="14"/>
  <c r="CX48" i="14"/>
  <c r="CX19" i="14"/>
  <c r="CW49" i="14"/>
  <c r="CX49" i="14" s="1"/>
  <c r="CW41" i="14"/>
  <c r="CX41" i="14" s="1"/>
  <c r="CW33" i="14"/>
  <c r="CX33" i="14" s="1"/>
  <c r="CW25" i="14"/>
  <c r="CX25" i="14" s="1"/>
  <c r="CW17" i="14"/>
  <c r="CX17" i="14" s="1"/>
  <c r="CW9" i="14"/>
  <c r="CX9" i="14" s="1"/>
  <c r="CX5" i="14"/>
  <c r="CX12" i="14"/>
  <c r="CX28" i="14"/>
  <c r="CX37" i="14"/>
  <c r="CX44" i="14"/>
  <c r="CX4" i="14"/>
  <c r="CX13" i="14"/>
  <c r="CX20" i="14"/>
  <c r="CX29" i="14"/>
  <c r="CX36" i="14"/>
  <c r="CX45" i="14"/>
  <c r="CX52" i="14"/>
  <c r="CX7" i="14"/>
  <c r="CX14" i="14"/>
  <c r="CX23" i="14"/>
  <c r="CX39" i="14"/>
  <c r="CX46" i="14"/>
  <c r="CS52" i="14"/>
  <c r="CT52" i="14" s="1"/>
  <c r="CO52" i="14"/>
  <c r="CK52" i="14"/>
  <c r="CG52" i="14"/>
  <c r="CC52" i="14"/>
  <c r="CD52" i="14" s="1"/>
  <c r="BY52" i="14"/>
  <c r="BZ52" i="14" s="1"/>
  <c r="BU52" i="14"/>
  <c r="BV52" i="14" s="1"/>
  <c r="BQ52" i="14"/>
  <c r="BM52" i="14"/>
  <c r="BN52" i="14" s="1"/>
  <c r="BI52" i="14"/>
  <c r="BE52" i="14"/>
  <c r="BA52" i="14"/>
  <c r="AW52" i="14"/>
  <c r="AS52" i="14"/>
  <c r="AO52" i="14"/>
  <c r="AK52" i="14"/>
  <c r="AG52" i="14"/>
  <c r="AC52" i="14"/>
  <c r="Y52" i="14"/>
  <c r="U52" i="14"/>
  <c r="Q52" i="14"/>
  <c r="M52" i="14"/>
  <c r="I52" i="14"/>
  <c r="E52" i="14"/>
  <c r="CS51" i="14"/>
  <c r="CT51" i="14" s="1"/>
  <c r="CO51" i="14"/>
  <c r="CK51" i="14"/>
  <c r="CG51" i="14"/>
  <c r="CC51" i="14"/>
  <c r="CD51" i="14" s="1"/>
  <c r="BY51" i="14"/>
  <c r="BZ51" i="14" s="1"/>
  <c r="BU51" i="14"/>
  <c r="BV51" i="14" s="1"/>
  <c r="BQ51" i="14"/>
  <c r="BM51" i="14"/>
  <c r="BN51" i="14" s="1"/>
  <c r="BI51" i="14"/>
  <c r="BE51" i="14"/>
  <c r="BA51" i="14"/>
  <c r="AW51" i="14"/>
  <c r="AS51" i="14"/>
  <c r="AO51" i="14"/>
  <c r="AK51" i="14"/>
  <c r="AG51" i="14"/>
  <c r="AC51" i="14"/>
  <c r="Y51" i="14"/>
  <c r="U51" i="14"/>
  <c r="Q51" i="14"/>
  <c r="M51" i="14"/>
  <c r="I51" i="14"/>
  <c r="E51" i="14"/>
  <c r="CS50" i="14"/>
  <c r="CT50" i="14" s="1"/>
  <c r="CO50" i="14"/>
  <c r="CK50" i="14"/>
  <c r="CG50" i="14"/>
  <c r="CC50" i="14"/>
  <c r="CD50" i="14" s="1"/>
  <c r="BY50" i="14"/>
  <c r="BZ50" i="14" s="1"/>
  <c r="BU50" i="14"/>
  <c r="BV50" i="14" s="1"/>
  <c r="BQ50" i="14"/>
  <c r="BM50" i="14"/>
  <c r="BN50" i="14" s="1"/>
  <c r="BI50" i="14"/>
  <c r="BE50" i="14"/>
  <c r="BA50" i="14"/>
  <c r="AW50" i="14"/>
  <c r="AS50" i="14"/>
  <c r="AO50" i="14"/>
  <c r="AK50" i="14"/>
  <c r="AG50" i="14"/>
  <c r="AC50" i="14"/>
  <c r="Y50" i="14"/>
  <c r="U50" i="14"/>
  <c r="Q50" i="14"/>
  <c r="M50" i="14"/>
  <c r="I50" i="14"/>
  <c r="E50" i="14"/>
  <c r="CS49" i="14"/>
  <c r="CT49" i="14" s="1"/>
  <c r="CO49" i="14"/>
  <c r="CK49" i="14"/>
  <c r="CG49" i="14"/>
  <c r="CC49" i="14"/>
  <c r="CD49" i="14" s="1"/>
  <c r="BY49" i="14"/>
  <c r="BZ49" i="14" s="1"/>
  <c r="BU49" i="14"/>
  <c r="BV49" i="14" s="1"/>
  <c r="BQ49" i="14"/>
  <c r="BM49" i="14"/>
  <c r="BN49" i="14" s="1"/>
  <c r="BI49" i="14"/>
  <c r="BE49" i="14"/>
  <c r="BA49" i="14"/>
  <c r="AW49" i="14"/>
  <c r="AS49" i="14"/>
  <c r="AO49" i="14"/>
  <c r="AK49" i="14"/>
  <c r="AG49" i="14"/>
  <c r="AC49" i="14"/>
  <c r="Y49" i="14"/>
  <c r="U49" i="14"/>
  <c r="Q49" i="14"/>
  <c r="M49" i="14"/>
  <c r="I49" i="14"/>
  <c r="E49" i="14"/>
  <c r="CS48" i="14"/>
  <c r="CT48" i="14" s="1"/>
  <c r="CO48" i="14"/>
  <c r="CK48" i="14"/>
  <c r="CG48" i="14"/>
  <c r="CC48" i="14"/>
  <c r="CD48" i="14" s="1"/>
  <c r="BY48" i="14"/>
  <c r="BZ48" i="14" s="1"/>
  <c r="BU48" i="14"/>
  <c r="BV48" i="14" s="1"/>
  <c r="BQ48" i="14"/>
  <c r="BM48" i="14"/>
  <c r="BN48" i="14" s="1"/>
  <c r="BI48" i="14"/>
  <c r="BE48" i="14"/>
  <c r="BA48" i="14"/>
  <c r="AW48" i="14"/>
  <c r="AS48" i="14"/>
  <c r="AO48" i="14"/>
  <c r="AK48" i="14"/>
  <c r="AG48" i="14"/>
  <c r="AC48" i="14"/>
  <c r="Y48" i="14"/>
  <c r="U48" i="14"/>
  <c r="Q48" i="14"/>
  <c r="M48" i="14"/>
  <c r="I48" i="14"/>
  <c r="E48" i="14"/>
  <c r="CS47" i="14"/>
  <c r="CT47" i="14" s="1"/>
  <c r="CO47" i="14"/>
  <c r="CK47" i="14"/>
  <c r="CG47" i="14"/>
  <c r="CC47" i="14"/>
  <c r="CD47" i="14" s="1"/>
  <c r="BY47" i="14"/>
  <c r="BZ47" i="14" s="1"/>
  <c r="BU47" i="14"/>
  <c r="BV47" i="14" s="1"/>
  <c r="BQ47" i="14"/>
  <c r="BM47" i="14"/>
  <c r="BN47" i="14" s="1"/>
  <c r="BI47" i="14"/>
  <c r="BE47" i="14"/>
  <c r="BA47" i="14"/>
  <c r="AW47" i="14"/>
  <c r="AS47" i="14"/>
  <c r="AO47" i="14"/>
  <c r="AK47" i="14"/>
  <c r="AG47" i="14"/>
  <c r="AC47" i="14"/>
  <c r="Y47" i="14"/>
  <c r="U47" i="14"/>
  <c r="Q47" i="14"/>
  <c r="M47" i="14"/>
  <c r="I47" i="14"/>
  <c r="E47" i="14"/>
  <c r="CS46" i="14"/>
  <c r="CT46" i="14" s="1"/>
  <c r="CO46" i="14"/>
  <c r="CK46" i="14"/>
  <c r="CG46" i="14"/>
  <c r="CC46" i="14"/>
  <c r="CD46" i="14" s="1"/>
  <c r="BY46" i="14"/>
  <c r="BZ46" i="14" s="1"/>
  <c r="BU46" i="14"/>
  <c r="BV46" i="14" s="1"/>
  <c r="BQ46" i="14"/>
  <c r="BM46" i="14"/>
  <c r="BN46" i="14" s="1"/>
  <c r="BI46" i="14"/>
  <c r="BE46" i="14"/>
  <c r="BA46" i="14"/>
  <c r="AW46" i="14"/>
  <c r="AS46" i="14"/>
  <c r="AO46" i="14"/>
  <c r="AK46" i="14"/>
  <c r="AG46" i="14"/>
  <c r="AC46" i="14"/>
  <c r="Y46" i="14"/>
  <c r="U46" i="14"/>
  <c r="Q46" i="14"/>
  <c r="M46" i="14"/>
  <c r="I46" i="14"/>
  <c r="E46" i="14"/>
  <c r="CS45" i="14"/>
  <c r="CT45" i="14" s="1"/>
  <c r="CO45" i="14"/>
  <c r="CK45" i="14"/>
  <c r="CG45" i="14"/>
  <c r="CC45" i="14"/>
  <c r="CD45" i="14" s="1"/>
  <c r="BY45" i="14"/>
  <c r="BZ45" i="14" s="1"/>
  <c r="BU45" i="14"/>
  <c r="BV45" i="14" s="1"/>
  <c r="BQ45" i="14"/>
  <c r="BM45" i="14"/>
  <c r="BN45" i="14" s="1"/>
  <c r="BI45" i="14"/>
  <c r="BE45" i="14"/>
  <c r="BA45" i="14"/>
  <c r="AW45" i="14"/>
  <c r="AS45" i="14"/>
  <c r="AO45" i="14"/>
  <c r="AK45" i="14"/>
  <c r="AG45" i="14"/>
  <c r="AC45" i="14"/>
  <c r="Y45" i="14"/>
  <c r="U45" i="14"/>
  <c r="Q45" i="14"/>
  <c r="M45" i="14"/>
  <c r="I45" i="14"/>
  <c r="E45" i="14"/>
  <c r="CS44" i="14"/>
  <c r="CT44" i="14" s="1"/>
  <c r="CO44" i="14"/>
  <c r="CK44" i="14"/>
  <c r="CG44" i="14"/>
  <c r="CC44" i="14"/>
  <c r="CD44" i="14" s="1"/>
  <c r="BY44" i="14"/>
  <c r="BZ44" i="14" s="1"/>
  <c r="BU44" i="14"/>
  <c r="BV44" i="14" s="1"/>
  <c r="BQ44" i="14"/>
  <c r="BM44" i="14"/>
  <c r="BN44" i="14" s="1"/>
  <c r="BI44" i="14"/>
  <c r="BE44" i="14"/>
  <c r="BA44" i="14"/>
  <c r="AW44" i="14"/>
  <c r="AS44" i="14"/>
  <c r="AO44" i="14"/>
  <c r="AK44" i="14"/>
  <c r="AG44" i="14"/>
  <c r="AC44" i="14"/>
  <c r="Y44" i="14"/>
  <c r="U44" i="14"/>
  <c r="Q44" i="14"/>
  <c r="M44" i="14"/>
  <c r="I44" i="14"/>
  <c r="E44" i="14"/>
  <c r="CS43" i="14"/>
  <c r="CT43" i="14" s="1"/>
  <c r="CO43" i="14"/>
  <c r="CK43" i="14"/>
  <c r="CG43" i="14"/>
  <c r="CC43" i="14"/>
  <c r="CD43" i="14" s="1"/>
  <c r="BY43" i="14"/>
  <c r="BZ43" i="14" s="1"/>
  <c r="BU43" i="14"/>
  <c r="BV43" i="14" s="1"/>
  <c r="BQ43" i="14"/>
  <c r="BM43" i="14"/>
  <c r="BN43" i="14" s="1"/>
  <c r="BI43" i="14"/>
  <c r="BE43" i="14"/>
  <c r="BA43" i="14"/>
  <c r="AW43" i="14"/>
  <c r="AS43" i="14"/>
  <c r="AO43" i="14"/>
  <c r="AK43" i="14"/>
  <c r="AG43" i="14"/>
  <c r="AC43" i="14"/>
  <c r="Y43" i="14"/>
  <c r="U43" i="14"/>
  <c r="Q43" i="14"/>
  <c r="M43" i="14"/>
  <c r="I43" i="14"/>
  <c r="E43" i="14"/>
  <c r="CS42" i="14"/>
  <c r="CT42" i="14" s="1"/>
  <c r="CO42" i="14"/>
  <c r="CK42" i="14"/>
  <c r="CG42" i="14"/>
  <c r="CC42" i="14"/>
  <c r="CD42" i="14" s="1"/>
  <c r="BY42" i="14"/>
  <c r="BZ42" i="14" s="1"/>
  <c r="BU42" i="14"/>
  <c r="BV42" i="14" s="1"/>
  <c r="BQ42" i="14"/>
  <c r="BM42" i="14"/>
  <c r="BN42" i="14" s="1"/>
  <c r="BI42" i="14"/>
  <c r="BE42" i="14"/>
  <c r="BA42" i="14"/>
  <c r="AW42" i="14"/>
  <c r="AS42" i="14"/>
  <c r="AO42" i="14"/>
  <c r="AK42" i="14"/>
  <c r="AG42" i="14"/>
  <c r="AC42" i="14"/>
  <c r="Y42" i="14"/>
  <c r="U42" i="14"/>
  <c r="Q42" i="14"/>
  <c r="M42" i="14"/>
  <c r="I42" i="14"/>
  <c r="E42" i="14"/>
  <c r="CS41" i="14"/>
  <c r="CT41" i="14" s="1"/>
  <c r="CO41" i="14"/>
  <c r="CK41" i="14"/>
  <c r="CG41" i="14"/>
  <c r="CC41" i="14"/>
  <c r="CD41" i="14" s="1"/>
  <c r="BY41" i="14"/>
  <c r="BZ41" i="14" s="1"/>
  <c r="BU41" i="14"/>
  <c r="BV41" i="14" s="1"/>
  <c r="BQ41" i="14"/>
  <c r="BM41" i="14"/>
  <c r="BN41" i="14" s="1"/>
  <c r="BI41" i="14"/>
  <c r="BE41" i="14"/>
  <c r="BA41" i="14"/>
  <c r="AW41" i="14"/>
  <c r="AS41" i="14"/>
  <c r="AO41" i="14"/>
  <c r="AK41" i="14"/>
  <c r="AG41" i="14"/>
  <c r="AC41" i="14"/>
  <c r="Y41" i="14"/>
  <c r="U41" i="14"/>
  <c r="Q41" i="14"/>
  <c r="M41" i="14"/>
  <c r="I41" i="14"/>
  <c r="E41" i="14"/>
  <c r="CS40" i="14"/>
  <c r="CT40" i="14" s="1"/>
  <c r="CO40" i="14"/>
  <c r="CK40" i="14"/>
  <c r="CG40" i="14"/>
  <c r="CC40" i="14"/>
  <c r="CD40" i="14" s="1"/>
  <c r="BY40" i="14"/>
  <c r="BZ40" i="14" s="1"/>
  <c r="BU40" i="14"/>
  <c r="BV40" i="14" s="1"/>
  <c r="BQ40" i="14"/>
  <c r="BM40" i="14"/>
  <c r="BN40" i="14" s="1"/>
  <c r="BI40" i="14"/>
  <c r="BE40" i="14"/>
  <c r="BA40" i="14"/>
  <c r="AW40" i="14"/>
  <c r="AS40" i="14"/>
  <c r="AO40" i="14"/>
  <c r="AK40" i="14"/>
  <c r="AG40" i="14"/>
  <c r="AC40" i="14"/>
  <c r="Y40" i="14"/>
  <c r="U40" i="14"/>
  <c r="Q40" i="14"/>
  <c r="M40" i="14"/>
  <c r="I40" i="14"/>
  <c r="E40" i="14"/>
  <c r="CS39" i="14"/>
  <c r="CT39" i="14" s="1"/>
  <c r="CO39" i="14"/>
  <c r="CK39" i="14"/>
  <c r="CG39" i="14"/>
  <c r="CC39" i="14"/>
  <c r="CD39" i="14" s="1"/>
  <c r="BY39" i="14"/>
  <c r="BZ39" i="14" s="1"/>
  <c r="BU39" i="14"/>
  <c r="BV39" i="14" s="1"/>
  <c r="BQ39" i="14"/>
  <c r="BM39" i="14"/>
  <c r="BN39" i="14" s="1"/>
  <c r="BI39" i="14"/>
  <c r="BE39" i="14"/>
  <c r="BA39" i="14"/>
  <c r="AW39" i="14"/>
  <c r="AS39" i="14"/>
  <c r="AO39" i="14"/>
  <c r="AK39" i="14"/>
  <c r="AG39" i="14"/>
  <c r="AC39" i="14"/>
  <c r="Y39" i="14"/>
  <c r="U39" i="14"/>
  <c r="Q39" i="14"/>
  <c r="M39" i="14"/>
  <c r="I39" i="14"/>
  <c r="E39" i="14"/>
  <c r="CS38" i="14"/>
  <c r="CT38" i="14" s="1"/>
  <c r="CO38" i="14"/>
  <c r="CK38" i="14"/>
  <c r="CG38" i="14"/>
  <c r="CC38" i="14"/>
  <c r="CD38" i="14" s="1"/>
  <c r="BY38" i="14"/>
  <c r="BZ38" i="14" s="1"/>
  <c r="BU38" i="14"/>
  <c r="BV38" i="14" s="1"/>
  <c r="BQ38" i="14"/>
  <c r="BM38" i="14"/>
  <c r="BN38" i="14" s="1"/>
  <c r="BI38" i="14"/>
  <c r="BE38" i="14"/>
  <c r="BA38" i="14"/>
  <c r="AW38" i="14"/>
  <c r="AS38" i="14"/>
  <c r="AO38" i="14"/>
  <c r="AK38" i="14"/>
  <c r="AG38" i="14"/>
  <c r="AC38" i="14"/>
  <c r="Y38" i="14"/>
  <c r="U38" i="14"/>
  <c r="Q38" i="14"/>
  <c r="M38" i="14"/>
  <c r="I38" i="14"/>
  <c r="E38" i="14"/>
  <c r="CS37" i="14"/>
  <c r="CT37" i="14" s="1"/>
  <c r="CO37" i="14"/>
  <c r="CK37" i="14"/>
  <c r="CG37" i="14"/>
  <c r="CC37" i="14"/>
  <c r="CD37" i="14" s="1"/>
  <c r="BY37" i="14"/>
  <c r="BZ37" i="14" s="1"/>
  <c r="BU37" i="14"/>
  <c r="BV37" i="14" s="1"/>
  <c r="BQ37" i="14"/>
  <c r="BM37" i="14"/>
  <c r="BN37" i="14" s="1"/>
  <c r="BI37" i="14"/>
  <c r="BE37" i="14"/>
  <c r="BA37" i="14"/>
  <c r="AW37" i="14"/>
  <c r="AS37" i="14"/>
  <c r="AO37" i="14"/>
  <c r="AK37" i="14"/>
  <c r="AG37" i="14"/>
  <c r="AC37" i="14"/>
  <c r="Y37" i="14"/>
  <c r="U37" i="14"/>
  <c r="Q37" i="14"/>
  <c r="M37" i="14"/>
  <c r="I37" i="14"/>
  <c r="E37" i="14"/>
  <c r="CS36" i="14"/>
  <c r="CT36" i="14" s="1"/>
  <c r="CO36" i="14"/>
  <c r="CK36" i="14"/>
  <c r="CG36" i="14"/>
  <c r="CC36" i="14"/>
  <c r="CD36" i="14" s="1"/>
  <c r="BY36" i="14"/>
  <c r="BZ36" i="14" s="1"/>
  <c r="BU36" i="14"/>
  <c r="BV36" i="14" s="1"/>
  <c r="BQ36" i="14"/>
  <c r="BM36" i="14"/>
  <c r="BN36" i="14" s="1"/>
  <c r="BI36" i="14"/>
  <c r="BE36" i="14"/>
  <c r="BA36" i="14"/>
  <c r="AW36" i="14"/>
  <c r="AS36" i="14"/>
  <c r="AO36" i="14"/>
  <c r="AK36" i="14"/>
  <c r="AG36" i="14"/>
  <c r="AC36" i="14"/>
  <c r="Y36" i="14"/>
  <c r="U36" i="14"/>
  <c r="Q36" i="14"/>
  <c r="M36" i="14"/>
  <c r="I36" i="14"/>
  <c r="E36" i="14"/>
  <c r="CS35" i="14"/>
  <c r="CT35" i="14" s="1"/>
  <c r="CO35" i="14"/>
  <c r="CK35" i="14"/>
  <c r="CG35" i="14"/>
  <c r="CC35" i="14"/>
  <c r="CD35" i="14" s="1"/>
  <c r="BY35" i="14"/>
  <c r="BZ35" i="14" s="1"/>
  <c r="BU35" i="14"/>
  <c r="BV35" i="14" s="1"/>
  <c r="BQ35" i="14"/>
  <c r="BM35" i="14"/>
  <c r="BN35" i="14" s="1"/>
  <c r="BI35" i="14"/>
  <c r="BE35" i="14"/>
  <c r="BA35" i="14"/>
  <c r="AW35" i="14"/>
  <c r="AS35" i="14"/>
  <c r="AO35" i="14"/>
  <c r="AK35" i="14"/>
  <c r="AG35" i="14"/>
  <c r="AC35" i="14"/>
  <c r="Y35" i="14"/>
  <c r="U35" i="14"/>
  <c r="Q35" i="14"/>
  <c r="M35" i="14"/>
  <c r="I35" i="14"/>
  <c r="E35" i="14"/>
  <c r="CS34" i="14"/>
  <c r="CT34" i="14" s="1"/>
  <c r="CO34" i="14"/>
  <c r="CK34" i="14"/>
  <c r="CG34" i="14"/>
  <c r="CC34" i="14"/>
  <c r="CD34" i="14" s="1"/>
  <c r="BY34" i="14"/>
  <c r="BZ34" i="14" s="1"/>
  <c r="BU34" i="14"/>
  <c r="BV34" i="14" s="1"/>
  <c r="BQ34" i="14"/>
  <c r="BM34" i="14"/>
  <c r="BN34" i="14" s="1"/>
  <c r="BI34" i="14"/>
  <c r="BE34" i="14"/>
  <c r="BA34" i="14"/>
  <c r="AW34" i="14"/>
  <c r="AS34" i="14"/>
  <c r="AO34" i="14"/>
  <c r="AK34" i="14"/>
  <c r="AG34" i="14"/>
  <c r="AC34" i="14"/>
  <c r="Y34" i="14"/>
  <c r="U34" i="14"/>
  <c r="Q34" i="14"/>
  <c r="M34" i="14"/>
  <c r="I34" i="14"/>
  <c r="E34" i="14"/>
  <c r="CS33" i="14"/>
  <c r="CT33" i="14" s="1"/>
  <c r="CO33" i="14"/>
  <c r="CK33" i="14"/>
  <c r="CG33" i="14"/>
  <c r="CC33" i="14"/>
  <c r="CD33" i="14" s="1"/>
  <c r="BY33" i="14"/>
  <c r="BZ33" i="14" s="1"/>
  <c r="BU33" i="14"/>
  <c r="BV33" i="14" s="1"/>
  <c r="BQ33" i="14"/>
  <c r="BM33" i="14"/>
  <c r="BN33" i="14" s="1"/>
  <c r="BI33" i="14"/>
  <c r="BE33" i="14"/>
  <c r="BA33" i="14"/>
  <c r="AW33" i="14"/>
  <c r="AS33" i="14"/>
  <c r="AO33" i="14"/>
  <c r="AK33" i="14"/>
  <c r="AG33" i="14"/>
  <c r="AC33" i="14"/>
  <c r="Y33" i="14"/>
  <c r="U33" i="14"/>
  <c r="Q33" i="14"/>
  <c r="M33" i="14"/>
  <c r="I33" i="14"/>
  <c r="E33" i="14"/>
  <c r="CS32" i="14"/>
  <c r="CT32" i="14" s="1"/>
  <c r="CO32" i="14"/>
  <c r="CK32" i="14"/>
  <c r="CG32" i="14"/>
  <c r="CC32" i="14"/>
  <c r="CD32" i="14" s="1"/>
  <c r="BY32" i="14"/>
  <c r="BZ32" i="14" s="1"/>
  <c r="BU32" i="14"/>
  <c r="BV32" i="14" s="1"/>
  <c r="BQ32" i="14"/>
  <c r="BM32" i="14"/>
  <c r="BN32" i="14" s="1"/>
  <c r="BI32" i="14"/>
  <c r="BE32" i="14"/>
  <c r="BA32" i="14"/>
  <c r="AW32" i="14"/>
  <c r="AS32" i="14"/>
  <c r="AO32" i="14"/>
  <c r="AK32" i="14"/>
  <c r="AG32" i="14"/>
  <c r="AC32" i="14"/>
  <c r="Y32" i="14"/>
  <c r="U32" i="14"/>
  <c r="Q32" i="14"/>
  <c r="M32" i="14"/>
  <c r="I32" i="14"/>
  <c r="E32" i="14"/>
  <c r="CS31" i="14"/>
  <c r="CT31" i="14" s="1"/>
  <c r="CO31" i="14"/>
  <c r="CK31" i="14"/>
  <c r="CG31" i="14"/>
  <c r="CC31" i="14"/>
  <c r="CD31" i="14" s="1"/>
  <c r="BY31" i="14"/>
  <c r="BZ31" i="14" s="1"/>
  <c r="BU31" i="14"/>
  <c r="BV31" i="14" s="1"/>
  <c r="BQ31" i="14"/>
  <c r="BM31" i="14"/>
  <c r="BN31" i="14" s="1"/>
  <c r="BI31" i="14"/>
  <c r="BE31" i="14"/>
  <c r="BA31" i="14"/>
  <c r="AW31" i="14"/>
  <c r="AS31" i="14"/>
  <c r="AO31" i="14"/>
  <c r="AK31" i="14"/>
  <c r="AG31" i="14"/>
  <c r="AC31" i="14"/>
  <c r="Y31" i="14"/>
  <c r="U31" i="14"/>
  <c r="Q31" i="14"/>
  <c r="M31" i="14"/>
  <c r="I31" i="14"/>
  <c r="E31" i="14"/>
  <c r="CS30" i="14"/>
  <c r="CT30" i="14" s="1"/>
  <c r="CO30" i="14"/>
  <c r="CK30" i="14"/>
  <c r="CG30" i="14"/>
  <c r="CC30" i="14"/>
  <c r="CD30" i="14" s="1"/>
  <c r="BY30" i="14"/>
  <c r="BZ30" i="14" s="1"/>
  <c r="BU30" i="14"/>
  <c r="BV30" i="14" s="1"/>
  <c r="BQ30" i="14"/>
  <c r="BM30" i="14"/>
  <c r="BN30" i="14" s="1"/>
  <c r="BI30" i="14"/>
  <c r="BE30" i="14"/>
  <c r="BA30" i="14"/>
  <c r="AW30" i="14"/>
  <c r="AS30" i="14"/>
  <c r="AO30" i="14"/>
  <c r="AK30" i="14"/>
  <c r="AG30" i="14"/>
  <c r="AC30" i="14"/>
  <c r="Y30" i="14"/>
  <c r="U30" i="14"/>
  <c r="Q30" i="14"/>
  <c r="M30" i="14"/>
  <c r="I30" i="14"/>
  <c r="E30" i="14"/>
  <c r="CS29" i="14"/>
  <c r="CT29" i="14" s="1"/>
  <c r="CO29" i="14"/>
  <c r="CK29" i="14"/>
  <c r="CG29" i="14"/>
  <c r="CC29" i="14"/>
  <c r="CD29" i="14" s="1"/>
  <c r="BY29" i="14"/>
  <c r="BZ29" i="14" s="1"/>
  <c r="BU29" i="14"/>
  <c r="BV29" i="14" s="1"/>
  <c r="BQ29" i="14"/>
  <c r="BM29" i="14"/>
  <c r="BN29" i="14" s="1"/>
  <c r="BI29" i="14"/>
  <c r="BE29" i="14"/>
  <c r="BA29" i="14"/>
  <c r="AW29" i="14"/>
  <c r="AS29" i="14"/>
  <c r="AO29" i="14"/>
  <c r="AK29" i="14"/>
  <c r="AG29" i="14"/>
  <c r="AC29" i="14"/>
  <c r="Y29" i="14"/>
  <c r="U29" i="14"/>
  <c r="Q29" i="14"/>
  <c r="M29" i="14"/>
  <c r="I29" i="14"/>
  <c r="E29" i="14"/>
  <c r="CS28" i="14"/>
  <c r="CT28" i="14" s="1"/>
  <c r="CO28" i="14"/>
  <c r="CK28" i="14"/>
  <c r="CG28" i="14"/>
  <c r="CC28" i="14"/>
  <c r="CD28" i="14" s="1"/>
  <c r="BY28" i="14"/>
  <c r="BZ28" i="14" s="1"/>
  <c r="BU28" i="14"/>
  <c r="BV28" i="14" s="1"/>
  <c r="BQ28" i="14"/>
  <c r="BM28" i="14"/>
  <c r="BN28" i="14" s="1"/>
  <c r="BI28" i="14"/>
  <c r="BE28" i="14"/>
  <c r="BA28" i="14"/>
  <c r="AW28" i="14"/>
  <c r="AS28" i="14"/>
  <c r="AO28" i="14"/>
  <c r="AK28" i="14"/>
  <c r="AG28" i="14"/>
  <c r="AC28" i="14"/>
  <c r="Y28" i="14"/>
  <c r="U28" i="14"/>
  <c r="Q28" i="14"/>
  <c r="M28" i="14"/>
  <c r="I28" i="14"/>
  <c r="E28" i="14"/>
  <c r="CS27" i="14"/>
  <c r="CT27" i="14" s="1"/>
  <c r="CO27" i="14"/>
  <c r="CK27" i="14"/>
  <c r="CG27" i="14"/>
  <c r="CC27" i="14"/>
  <c r="CD27" i="14" s="1"/>
  <c r="BY27" i="14"/>
  <c r="BZ27" i="14" s="1"/>
  <c r="BU27" i="14"/>
  <c r="BV27" i="14" s="1"/>
  <c r="BQ27" i="14"/>
  <c r="BM27" i="14"/>
  <c r="BN27" i="14" s="1"/>
  <c r="BI27" i="14"/>
  <c r="BE27" i="14"/>
  <c r="BA27" i="14"/>
  <c r="AW27" i="14"/>
  <c r="AS27" i="14"/>
  <c r="AO27" i="14"/>
  <c r="AK27" i="14"/>
  <c r="AG27" i="14"/>
  <c r="AC27" i="14"/>
  <c r="Y27" i="14"/>
  <c r="U27" i="14"/>
  <c r="Q27" i="14"/>
  <c r="M27" i="14"/>
  <c r="I27" i="14"/>
  <c r="E27" i="14"/>
  <c r="CS26" i="14"/>
  <c r="CT26" i="14" s="1"/>
  <c r="CO26" i="14"/>
  <c r="CK26" i="14"/>
  <c r="CG26" i="14"/>
  <c r="CC26" i="14"/>
  <c r="CD26" i="14" s="1"/>
  <c r="BY26" i="14"/>
  <c r="BZ26" i="14" s="1"/>
  <c r="BU26" i="14"/>
  <c r="BV26" i="14" s="1"/>
  <c r="BQ26" i="14"/>
  <c r="BM26" i="14"/>
  <c r="BN26" i="14" s="1"/>
  <c r="BI26" i="14"/>
  <c r="BE26" i="14"/>
  <c r="BA26" i="14"/>
  <c r="AW26" i="14"/>
  <c r="AS26" i="14"/>
  <c r="AO26" i="14"/>
  <c r="AK26" i="14"/>
  <c r="AG26" i="14"/>
  <c r="AC26" i="14"/>
  <c r="Y26" i="14"/>
  <c r="U26" i="14"/>
  <c r="Q26" i="14"/>
  <c r="M26" i="14"/>
  <c r="I26" i="14"/>
  <c r="E26" i="14"/>
  <c r="CS25" i="14"/>
  <c r="CT25" i="14" s="1"/>
  <c r="CO25" i="14"/>
  <c r="CK25" i="14"/>
  <c r="CG25" i="14"/>
  <c r="CC25" i="14"/>
  <c r="CD25" i="14" s="1"/>
  <c r="BY25" i="14"/>
  <c r="BZ25" i="14" s="1"/>
  <c r="BU25" i="14"/>
  <c r="BV25" i="14" s="1"/>
  <c r="BQ25" i="14"/>
  <c r="BM25" i="14"/>
  <c r="BN25" i="14" s="1"/>
  <c r="BI25" i="14"/>
  <c r="BE25" i="14"/>
  <c r="BA25" i="14"/>
  <c r="AW25" i="14"/>
  <c r="AS25" i="14"/>
  <c r="AO25" i="14"/>
  <c r="AK25" i="14"/>
  <c r="AG25" i="14"/>
  <c r="AC25" i="14"/>
  <c r="Y25" i="14"/>
  <c r="U25" i="14"/>
  <c r="Q25" i="14"/>
  <c r="M25" i="14"/>
  <c r="I25" i="14"/>
  <c r="E25" i="14"/>
  <c r="CS24" i="14"/>
  <c r="CT24" i="14" s="1"/>
  <c r="CO24" i="14"/>
  <c r="CK24" i="14"/>
  <c r="CG24" i="14"/>
  <c r="CC24" i="14"/>
  <c r="CD24" i="14" s="1"/>
  <c r="BY24" i="14"/>
  <c r="BZ24" i="14" s="1"/>
  <c r="BU24" i="14"/>
  <c r="BV24" i="14" s="1"/>
  <c r="BQ24" i="14"/>
  <c r="BM24" i="14"/>
  <c r="BN24" i="14" s="1"/>
  <c r="BI24" i="14"/>
  <c r="BE24" i="14"/>
  <c r="BA24" i="14"/>
  <c r="AW24" i="14"/>
  <c r="AS24" i="14"/>
  <c r="AO24" i="14"/>
  <c r="AK24" i="14"/>
  <c r="AG24" i="14"/>
  <c r="AC24" i="14"/>
  <c r="Y24" i="14"/>
  <c r="U24" i="14"/>
  <c r="Q24" i="14"/>
  <c r="M24" i="14"/>
  <c r="I24" i="14"/>
  <c r="E24" i="14"/>
  <c r="CS23" i="14"/>
  <c r="CT23" i="14" s="1"/>
  <c r="CO23" i="14"/>
  <c r="CK23" i="14"/>
  <c r="CG23" i="14"/>
  <c r="CC23" i="14"/>
  <c r="CD23" i="14" s="1"/>
  <c r="BY23" i="14"/>
  <c r="BZ23" i="14" s="1"/>
  <c r="BU23" i="14"/>
  <c r="BV23" i="14" s="1"/>
  <c r="BQ23" i="14"/>
  <c r="BM23" i="14"/>
  <c r="BN23" i="14" s="1"/>
  <c r="BI23" i="14"/>
  <c r="BE23" i="14"/>
  <c r="BA23" i="14"/>
  <c r="AW23" i="14"/>
  <c r="AS23" i="14"/>
  <c r="AO23" i="14"/>
  <c r="AK23" i="14"/>
  <c r="AG23" i="14"/>
  <c r="AC23" i="14"/>
  <c r="Y23" i="14"/>
  <c r="U23" i="14"/>
  <c r="Q23" i="14"/>
  <c r="M23" i="14"/>
  <c r="I23" i="14"/>
  <c r="E23" i="14"/>
  <c r="CS22" i="14"/>
  <c r="CT22" i="14" s="1"/>
  <c r="CO22" i="14"/>
  <c r="CK22" i="14"/>
  <c r="CG22" i="14"/>
  <c r="CC22" i="14"/>
  <c r="CD22" i="14" s="1"/>
  <c r="BY22" i="14"/>
  <c r="BZ22" i="14" s="1"/>
  <c r="BU22" i="14"/>
  <c r="BV22" i="14" s="1"/>
  <c r="BQ22" i="14"/>
  <c r="BM22" i="14"/>
  <c r="BN22" i="14" s="1"/>
  <c r="BI22" i="14"/>
  <c r="BE22" i="14"/>
  <c r="BA22" i="14"/>
  <c r="AW22" i="14"/>
  <c r="AS22" i="14"/>
  <c r="AO22" i="14"/>
  <c r="AK22" i="14"/>
  <c r="AG22" i="14"/>
  <c r="AC22" i="14"/>
  <c r="Y22" i="14"/>
  <c r="U22" i="14"/>
  <c r="Q22" i="14"/>
  <c r="M22" i="14"/>
  <c r="I22" i="14"/>
  <c r="E22" i="14"/>
  <c r="CS21" i="14"/>
  <c r="CT21" i="14" s="1"/>
  <c r="CO21" i="14"/>
  <c r="CK21" i="14"/>
  <c r="CG21" i="14"/>
  <c r="CC21" i="14"/>
  <c r="CD21" i="14" s="1"/>
  <c r="BY21" i="14"/>
  <c r="BZ21" i="14" s="1"/>
  <c r="BU21" i="14"/>
  <c r="BV21" i="14" s="1"/>
  <c r="BQ21" i="14"/>
  <c r="BM21" i="14"/>
  <c r="BN21" i="14" s="1"/>
  <c r="BI21" i="14"/>
  <c r="BE21" i="14"/>
  <c r="BA21" i="14"/>
  <c r="AW21" i="14"/>
  <c r="AS21" i="14"/>
  <c r="AO21" i="14"/>
  <c r="AK21" i="14"/>
  <c r="AG21" i="14"/>
  <c r="AC21" i="14"/>
  <c r="Y21" i="14"/>
  <c r="U21" i="14"/>
  <c r="Q21" i="14"/>
  <c r="M21" i="14"/>
  <c r="I21" i="14"/>
  <c r="E21" i="14"/>
  <c r="CS20" i="14"/>
  <c r="CT20" i="14" s="1"/>
  <c r="CO20" i="14"/>
  <c r="CK20" i="14"/>
  <c r="CG20" i="14"/>
  <c r="CC20" i="14"/>
  <c r="CD20" i="14" s="1"/>
  <c r="BY20" i="14"/>
  <c r="BZ20" i="14" s="1"/>
  <c r="BU20" i="14"/>
  <c r="BV20" i="14" s="1"/>
  <c r="BQ20" i="14"/>
  <c r="BM20" i="14"/>
  <c r="BN20" i="14" s="1"/>
  <c r="BI20" i="14"/>
  <c r="BE20" i="14"/>
  <c r="BA20" i="14"/>
  <c r="AW20" i="14"/>
  <c r="AS20" i="14"/>
  <c r="AO20" i="14"/>
  <c r="AK20" i="14"/>
  <c r="AG20" i="14"/>
  <c r="AC20" i="14"/>
  <c r="Y20" i="14"/>
  <c r="U20" i="14"/>
  <c r="Q20" i="14"/>
  <c r="M20" i="14"/>
  <c r="I20" i="14"/>
  <c r="E20" i="14"/>
  <c r="CS19" i="14"/>
  <c r="CT19" i="14" s="1"/>
  <c r="CO19" i="14"/>
  <c r="CK19" i="14"/>
  <c r="CG19" i="14"/>
  <c r="CC19" i="14"/>
  <c r="CD19" i="14" s="1"/>
  <c r="BY19" i="14"/>
  <c r="BZ19" i="14" s="1"/>
  <c r="BU19" i="14"/>
  <c r="BV19" i="14" s="1"/>
  <c r="BQ19" i="14"/>
  <c r="BM19" i="14"/>
  <c r="BN19" i="14" s="1"/>
  <c r="BI19" i="14"/>
  <c r="BE19" i="14"/>
  <c r="BA19" i="14"/>
  <c r="AW19" i="14"/>
  <c r="AS19" i="14"/>
  <c r="AO19" i="14"/>
  <c r="AK19" i="14"/>
  <c r="AG19" i="14"/>
  <c r="AC19" i="14"/>
  <c r="Y19" i="14"/>
  <c r="U19" i="14"/>
  <c r="Q19" i="14"/>
  <c r="M19" i="14"/>
  <c r="I19" i="14"/>
  <c r="E19" i="14"/>
  <c r="CS18" i="14"/>
  <c r="CT18" i="14" s="1"/>
  <c r="CO18" i="14"/>
  <c r="CK18" i="14"/>
  <c r="CG18" i="14"/>
  <c r="CC18" i="14"/>
  <c r="CD18" i="14" s="1"/>
  <c r="BY18" i="14"/>
  <c r="BZ18" i="14" s="1"/>
  <c r="BU18" i="14"/>
  <c r="BV18" i="14" s="1"/>
  <c r="BQ18" i="14"/>
  <c r="BM18" i="14"/>
  <c r="BN18" i="14" s="1"/>
  <c r="BI18" i="14"/>
  <c r="BE18" i="14"/>
  <c r="BA18" i="14"/>
  <c r="AW18" i="14"/>
  <c r="AS18" i="14"/>
  <c r="AO18" i="14"/>
  <c r="AK18" i="14"/>
  <c r="AG18" i="14"/>
  <c r="AC18" i="14"/>
  <c r="Y18" i="14"/>
  <c r="U18" i="14"/>
  <c r="Q18" i="14"/>
  <c r="M18" i="14"/>
  <c r="I18" i="14"/>
  <c r="E18" i="14"/>
  <c r="CS17" i="14"/>
  <c r="CT17" i="14" s="1"/>
  <c r="CO17" i="14"/>
  <c r="CK17" i="14"/>
  <c r="CG17" i="14"/>
  <c r="CC17" i="14"/>
  <c r="CD17" i="14" s="1"/>
  <c r="BY17" i="14"/>
  <c r="BZ17" i="14" s="1"/>
  <c r="BU17" i="14"/>
  <c r="BV17" i="14" s="1"/>
  <c r="BQ17" i="14"/>
  <c r="BM17" i="14"/>
  <c r="BN17" i="14" s="1"/>
  <c r="BI17" i="14"/>
  <c r="BE17" i="14"/>
  <c r="BA17" i="14"/>
  <c r="AW17" i="14"/>
  <c r="AS17" i="14"/>
  <c r="AO17" i="14"/>
  <c r="AK17" i="14"/>
  <c r="AG17" i="14"/>
  <c r="AC17" i="14"/>
  <c r="Y17" i="14"/>
  <c r="U17" i="14"/>
  <c r="Q17" i="14"/>
  <c r="M17" i="14"/>
  <c r="I17" i="14"/>
  <c r="E17" i="14"/>
  <c r="CS16" i="14"/>
  <c r="CT16" i="14" s="1"/>
  <c r="CO16" i="14"/>
  <c r="CK16" i="14"/>
  <c r="CG16" i="14"/>
  <c r="CC16" i="14"/>
  <c r="CD16" i="14" s="1"/>
  <c r="BY16" i="14"/>
  <c r="BZ16" i="14" s="1"/>
  <c r="BU16" i="14"/>
  <c r="BV16" i="14" s="1"/>
  <c r="BQ16" i="14"/>
  <c r="BM16" i="14"/>
  <c r="BN16" i="14" s="1"/>
  <c r="BI16" i="14"/>
  <c r="BE16" i="14"/>
  <c r="BA16" i="14"/>
  <c r="AW16" i="14"/>
  <c r="AS16" i="14"/>
  <c r="AO16" i="14"/>
  <c r="AK16" i="14"/>
  <c r="AG16" i="14"/>
  <c r="AC16" i="14"/>
  <c r="Y16" i="14"/>
  <c r="U16" i="14"/>
  <c r="Q16" i="14"/>
  <c r="M16" i="14"/>
  <c r="I16" i="14"/>
  <c r="E16" i="14"/>
  <c r="CS15" i="14"/>
  <c r="CT15" i="14" s="1"/>
  <c r="CO15" i="14"/>
  <c r="CK15" i="14"/>
  <c r="CG15" i="14"/>
  <c r="CC15" i="14"/>
  <c r="CD15" i="14" s="1"/>
  <c r="BY15" i="14"/>
  <c r="BZ15" i="14" s="1"/>
  <c r="BU15" i="14"/>
  <c r="BV15" i="14" s="1"/>
  <c r="BQ15" i="14"/>
  <c r="BM15" i="14"/>
  <c r="BN15" i="14" s="1"/>
  <c r="BI15" i="14"/>
  <c r="BE15" i="14"/>
  <c r="BA15" i="14"/>
  <c r="AW15" i="14"/>
  <c r="AS15" i="14"/>
  <c r="AO15" i="14"/>
  <c r="AK15" i="14"/>
  <c r="AG15" i="14"/>
  <c r="AC15" i="14"/>
  <c r="Y15" i="14"/>
  <c r="U15" i="14"/>
  <c r="Q15" i="14"/>
  <c r="M15" i="14"/>
  <c r="I15" i="14"/>
  <c r="E15" i="14"/>
  <c r="CS14" i="14"/>
  <c r="CT14" i="14" s="1"/>
  <c r="CO14" i="14"/>
  <c r="CK14" i="14"/>
  <c r="CG14" i="14"/>
  <c r="CC14" i="14"/>
  <c r="CD14" i="14" s="1"/>
  <c r="BY14" i="14"/>
  <c r="BZ14" i="14" s="1"/>
  <c r="BU14" i="14"/>
  <c r="BV14" i="14" s="1"/>
  <c r="BQ14" i="14"/>
  <c r="BM14" i="14"/>
  <c r="BN14" i="14" s="1"/>
  <c r="BI14" i="14"/>
  <c r="BE14" i="14"/>
  <c r="BA14" i="14"/>
  <c r="AW14" i="14"/>
  <c r="AS14" i="14"/>
  <c r="AO14" i="14"/>
  <c r="AK14" i="14"/>
  <c r="AG14" i="14"/>
  <c r="AC14" i="14"/>
  <c r="Y14" i="14"/>
  <c r="U14" i="14"/>
  <c r="Q14" i="14"/>
  <c r="M14" i="14"/>
  <c r="I14" i="14"/>
  <c r="E14" i="14"/>
  <c r="CS13" i="14"/>
  <c r="CT13" i="14" s="1"/>
  <c r="CO13" i="14"/>
  <c r="CK13" i="14"/>
  <c r="CG13" i="14"/>
  <c r="CC13" i="14"/>
  <c r="CD13" i="14" s="1"/>
  <c r="BY13" i="14"/>
  <c r="BZ13" i="14" s="1"/>
  <c r="BU13" i="14"/>
  <c r="BV13" i="14" s="1"/>
  <c r="BQ13" i="14"/>
  <c r="BM13" i="14"/>
  <c r="BN13" i="14" s="1"/>
  <c r="BI13" i="14"/>
  <c r="BE13" i="14"/>
  <c r="BA13" i="14"/>
  <c r="AW13" i="14"/>
  <c r="AS13" i="14"/>
  <c r="AO13" i="14"/>
  <c r="AK13" i="14"/>
  <c r="AG13" i="14"/>
  <c r="AC13" i="14"/>
  <c r="Y13" i="14"/>
  <c r="U13" i="14"/>
  <c r="Q13" i="14"/>
  <c r="M13" i="14"/>
  <c r="I13" i="14"/>
  <c r="E13" i="14"/>
  <c r="CS12" i="14"/>
  <c r="CT12" i="14" s="1"/>
  <c r="CO12" i="14"/>
  <c r="CK12" i="14"/>
  <c r="CG12" i="14"/>
  <c r="CC12" i="14"/>
  <c r="CD12" i="14" s="1"/>
  <c r="BY12" i="14"/>
  <c r="BZ12" i="14" s="1"/>
  <c r="BU12" i="14"/>
  <c r="BV12" i="14" s="1"/>
  <c r="BQ12" i="14"/>
  <c r="BM12" i="14"/>
  <c r="BN12" i="14" s="1"/>
  <c r="BI12" i="14"/>
  <c r="BE12" i="14"/>
  <c r="BA12" i="14"/>
  <c r="AW12" i="14"/>
  <c r="AS12" i="14"/>
  <c r="AO12" i="14"/>
  <c r="AK12" i="14"/>
  <c r="AG12" i="14"/>
  <c r="AC12" i="14"/>
  <c r="Y12" i="14"/>
  <c r="U12" i="14"/>
  <c r="Q12" i="14"/>
  <c r="M12" i="14"/>
  <c r="I12" i="14"/>
  <c r="E12" i="14"/>
  <c r="CS11" i="14"/>
  <c r="CT11" i="14" s="1"/>
  <c r="CO11" i="14"/>
  <c r="CK11" i="14"/>
  <c r="CG11" i="14"/>
  <c r="CC11" i="14"/>
  <c r="CD11" i="14" s="1"/>
  <c r="BY11" i="14"/>
  <c r="BZ11" i="14" s="1"/>
  <c r="BU11" i="14"/>
  <c r="BV11" i="14" s="1"/>
  <c r="BQ11" i="14"/>
  <c r="BM11" i="14"/>
  <c r="BN11" i="14" s="1"/>
  <c r="BI11" i="14"/>
  <c r="BE11" i="14"/>
  <c r="BA11" i="14"/>
  <c r="AW11" i="14"/>
  <c r="AS11" i="14"/>
  <c r="AO11" i="14"/>
  <c r="AK11" i="14"/>
  <c r="AG11" i="14"/>
  <c r="AC11" i="14"/>
  <c r="Y11" i="14"/>
  <c r="U11" i="14"/>
  <c r="Q11" i="14"/>
  <c r="M11" i="14"/>
  <c r="I11" i="14"/>
  <c r="E11" i="14"/>
  <c r="CS10" i="14"/>
  <c r="CT10" i="14" s="1"/>
  <c r="CO10" i="14"/>
  <c r="CK10" i="14"/>
  <c r="CG10" i="14"/>
  <c r="CC10" i="14"/>
  <c r="CD10" i="14" s="1"/>
  <c r="BY10" i="14"/>
  <c r="BZ10" i="14" s="1"/>
  <c r="BU10" i="14"/>
  <c r="BV10" i="14" s="1"/>
  <c r="BQ10" i="14"/>
  <c r="BM10" i="14"/>
  <c r="BN10" i="14" s="1"/>
  <c r="BI10" i="14"/>
  <c r="BE10" i="14"/>
  <c r="BA10" i="14"/>
  <c r="AW10" i="14"/>
  <c r="AS10" i="14"/>
  <c r="AO10" i="14"/>
  <c r="AK10" i="14"/>
  <c r="AG10" i="14"/>
  <c r="AC10" i="14"/>
  <c r="Y10" i="14"/>
  <c r="U10" i="14"/>
  <c r="Q10" i="14"/>
  <c r="M10" i="14"/>
  <c r="I10" i="14"/>
  <c r="E10" i="14"/>
  <c r="CS9" i="14"/>
  <c r="CT9" i="14" s="1"/>
  <c r="CO9" i="14"/>
  <c r="CK9" i="14"/>
  <c r="CG9" i="14"/>
  <c r="CC9" i="14"/>
  <c r="CD9" i="14" s="1"/>
  <c r="BY9" i="14"/>
  <c r="BZ9" i="14" s="1"/>
  <c r="BU9" i="14"/>
  <c r="BV9" i="14" s="1"/>
  <c r="BQ9" i="14"/>
  <c r="BM9" i="14"/>
  <c r="BN9" i="14" s="1"/>
  <c r="BI9" i="14"/>
  <c r="BE9" i="14"/>
  <c r="BA9" i="14"/>
  <c r="AW9" i="14"/>
  <c r="AS9" i="14"/>
  <c r="AO9" i="14"/>
  <c r="AK9" i="14"/>
  <c r="AG9" i="14"/>
  <c r="AC9" i="14"/>
  <c r="Y9" i="14"/>
  <c r="U9" i="14"/>
  <c r="Q9" i="14"/>
  <c r="M9" i="14"/>
  <c r="I9" i="14"/>
  <c r="E9" i="14"/>
  <c r="CS8" i="14"/>
  <c r="CT8" i="14" s="1"/>
  <c r="CO8" i="14"/>
  <c r="CK8" i="14"/>
  <c r="CG8" i="14"/>
  <c r="CC8" i="14"/>
  <c r="CD8" i="14" s="1"/>
  <c r="BY8" i="14"/>
  <c r="BZ8" i="14" s="1"/>
  <c r="BU8" i="14"/>
  <c r="BV8" i="14" s="1"/>
  <c r="BQ8" i="14"/>
  <c r="BM8" i="14"/>
  <c r="BN8" i="14" s="1"/>
  <c r="BI8" i="14"/>
  <c r="BE8" i="14"/>
  <c r="BA8" i="14"/>
  <c r="AW8" i="14"/>
  <c r="AS8" i="14"/>
  <c r="AO8" i="14"/>
  <c r="AK8" i="14"/>
  <c r="AG8" i="14"/>
  <c r="AC8" i="14"/>
  <c r="Y8" i="14"/>
  <c r="U8" i="14"/>
  <c r="Q8" i="14"/>
  <c r="M8" i="14"/>
  <c r="I8" i="14"/>
  <c r="E8" i="14"/>
  <c r="CS7" i="14"/>
  <c r="CT7" i="14" s="1"/>
  <c r="CO7" i="14"/>
  <c r="CK7" i="14"/>
  <c r="CG7" i="14"/>
  <c r="CC7" i="14"/>
  <c r="CD7" i="14" s="1"/>
  <c r="BY7" i="14"/>
  <c r="BZ7" i="14" s="1"/>
  <c r="BU7" i="14"/>
  <c r="BV7" i="14" s="1"/>
  <c r="BQ7" i="14"/>
  <c r="BM7" i="14"/>
  <c r="BN7" i="14" s="1"/>
  <c r="BI7" i="14"/>
  <c r="BE7" i="14"/>
  <c r="BA7" i="14"/>
  <c r="AW7" i="14"/>
  <c r="AS7" i="14"/>
  <c r="AO7" i="14"/>
  <c r="AK7" i="14"/>
  <c r="AG7" i="14"/>
  <c r="AC7" i="14"/>
  <c r="Y7" i="14"/>
  <c r="U7" i="14"/>
  <c r="Q7" i="14"/>
  <c r="M7" i="14"/>
  <c r="I7" i="14"/>
  <c r="E7" i="14"/>
  <c r="CS6" i="14"/>
  <c r="CT6" i="14" s="1"/>
  <c r="CO6" i="14"/>
  <c r="CK6" i="14"/>
  <c r="CG6" i="14"/>
  <c r="CC6" i="14"/>
  <c r="CD6" i="14" s="1"/>
  <c r="BY6" i="14"/>
  <c r="BZ6" i="14" s="1"/>
  <c r="BU6" i="14"/>
  <c r="BV6" i="14" s="1"/>
  <c r="BQ6" i="14"/>
  <c r="BM6" i="14"/>
  <c r="BN6" i="14" s="1"/>
  <c r="BI6" i="14"/>
  <c r="BE6" i="14"/>
  <c r="BA6" i="14"/>
  <c r="AW6" i="14"/>
  <c r="AS6" i="14"/>
  <c r="AO6" i="14"/>
  <c r="AK6" i="14"/>
  <c r="AG6" i="14"/>
  <c r="AC6" i="14"/>
  <c r="Y6" i="14"/>
  <c r="U6" i="14"/>
  <c r="Q6" i="14"/>
  <c r="M6" i="14"/>
  <c r="I6" i="14"/>
  <c r="E6" i="14"/>
  <c r="CS5" i="14"/>
  <c r="CT5" i="14" s="1"/>
  <c r="CO5" i="14"/>
  <c r="CK5" i="14"/>
  <c r="CG5" i="14"/>
  <c r="CC5" i="14"/>
  <c r="CD5" i="14" s="1"/>
  <c r="BY5" i="14"/>
  <c r="BZ5" i="14" s="1"/>
  <c r="BU5" i="14"/>
  <c r="BV5" i="14" s="1"/>
  <c r="BQ5" i="14"/>
  <c r="BM5" i="14"/>
  <c r="BN5" i="14" s="1"/>
  <c r="BI5" i="14"/>
  <c r="BE5" i="14"/>
  <c r="BA5" i="14"/>
  <c r="AW5" i="14"/>
  <c r="AS5" i="14"/>
  <c r="AO5" i="14"/>
  <c r="AK5" i="14"/>
  <c r="AG5" i="14"/>
  <c r="AC5" i="14"/>
  <c r="Y5" i="14"/>
  <c r="U5" i="14"/>
  <c r="Q5" i="14"/>
  <c r="M5" i="14"/>
  <c r="I5" i="14"/>
  <c r="E5" i="14"/>
  <c r="CS4" i="14"/>
  <c r="CT4" i="14" s="1"/>
  <c r="CT54" i="14" s="1"/>
  <c r="CO4" i="14"/>
  <c r="CK4" i="14"/>
  <c r="CG4" i="14"/>
  <c r="CC4" i="14"/>
  <c r="CD4" i="14" s="1"/>
  <c r="BY4" i="14"/>
  <c r="BZ4" i="14" s="1"/>
  <c r="BU4" i="14"/>
  <c r="BV4" i="14" s="1"/>
  <c r="BQ4" i="14"/>
  <c r="BM4" i="14"/>
  <c r="BN4" i="14" s="1"/>
  <c r="BI4" i="14"/>
  <c r="BE4" i="14"/>
  <c r="BA4" i="14"/>
  <c r="AW4" i="14"/>
  <c r="AS4" i="14"/>
  <c r="AO4" i="14"/>
  <c r="AK4" i="14"/>
  <c r="AG4" i="14"/>
  <c r="AC4" i="14"/>
  <c r="Y4" i="14"/>
  <c r="U4" i="14"/>
  <c r="Q4" i="14"/>
  <c r="M4" i="14"/>
  <c r="I4" i="14"/>
  <c r="E4" i="14"/>
  <c r="CS3" i="14"/>
  <c r="CO3" i="14"/>
  <c r="CK3" i="14"/>
  <c r="CG3" i="14"/>
  <c r="CC3" i="14"/>
  <c r="CD3" i="14" s="1"/>
  <c r="BY3" i="14"/>
  <c r="BZ3" i="14" s="1"/>
  <c r="BU3" i="14"/>
  <c r="BV3" i="14" s="1"/>
  <c r="BQ3" i="14"/>
  <c r="BM3" i="14"/>
  <c r="BN3" i="14" s="1"/>
  <c r="BI3" i="14"/>
  <c r="BE3" i="14"/>
  <c r="BA3" i="14"/>
  <c r="AW3" i="14"/>
  <c r="AS3" i="14"/>
  <c r="AO3" i="14"/>
  <c r="AK3" i="14"/>
  <c r="AG3" i="14"/>
  <c r="AC3" i="14"/>
  <c r="Y3" i="14"/>
  <c r="U3" i="14"/>
  <c r="Q3" i="14"/>
  <c r="M3" i="14"/>
  <c r="I3" i="14"/>
  <c r="E3" i="14"/>
  <c r="CX53" i="14" l="1"/>
  <c r="BV53" i="14"/>
  <c r="BN53" i="14"/>
  <c r="BZ53" i="14"/>
  <c r="CD53" i="14"/>
  <c r="CT53" i="14"/>
  <c r="B32" i="7"/>
  <c r="B20" i="7"/>
  <c r="D20" i="7" s="1"/>
  <c r="D29" i="7"/>
  <c r="C20" i="7"/>
  <c r="C32" i="7"/>
  <c r="C29" i="7"/>
  <c r="AO11" i="5"/>
  <c r="C26" i="6" l="1"/>
  <c r="B26" i="6"/>
  <c r="AJ34" i="5"/>
  <c r="AJ32" i="5"/>
  <c r="AJ31" i="5"/>
  <c r="AJ30" i="5"/>
  <c r="AJ29" i="5"/>
  <c r="AU1" i="4"/>
  <c r="AT11" i="5" l="1"/>
  <c r="P18" i="5"/>
  <c r="P15" i="5"/>
  <c r="CS53" i="10" l="1"/>
  <c r="CT53" i="10" s="1"/>
  <c r="CO53" i="10"/>
  <c r="CP53" i="10" s="1"/>
  <c r="CK53" i="10"/>
  <c r="CG53" i="10"/>
  <c r="CC53" i="10"/>
  <c r="BY53" i="10"/>
  <c r="BU53" i="10"/>
  <c r="BQ53" i="10"/>
  <c r="BR53" i="10" s="1"/>
  <c r="BM53" i="10"/>
  <c r="BN53" i="10" s="1"/>
  <c r="BI53" i="10"/>
  <c r="BE53" i="10"/>
  <c r="BF53" i="10" s="1"/>
  <c r="BA53" i="10"/>
  <c r="BB53" i="10" s="1"/>
  <c r="AW53" i="10"/>
  <c r="AX53" i="10" s="1"/>
  <c r="AS53" i="10"/>
  <c r="AT53" i="10" s="1"/>
  <c r="AO53" i="10"/>
  <c r="AP53" i="10" s="1"/>
  <c r="AK53" i="10"/>
  <c r="AL53" i="10" s="1"/>
  <c r="AG53" i="10"/>
  <c r="AH53" i="10" s="1"/>
  <c r="AC53" i="10"/>
  <c r="AD53" i="10" s="1"/>
  <c r="Y53" i="10"/>
  <c r="Z53" i="10" s="1"/>
  <c r="U53" i="10"/>
  <c r="V53" i="10" s="1"/>
  <c r="Q53" i="10"/>
  <c r="R53" i="10" s="1"/>
  <c r="M53" i="10"/>
  <c r="N53" i="10" s="1"/>
  <c r="I53" i="10"/>
  <c r="J53" i="10" s="1"/>
  <c r="E53" i="10"/>
  <c r="F53" i="10" s="1"/>
  <c r="CS52" i="10"/>
  <c r="CT52" i="10" s="1"/>
  <c r="CO52" i="10"/>
  <c r="CP52" i="10" s="1"/>
  <c r="CK52" i="10"/>
  <c r="CG52" i="10"/>
  <c r="CC52" i="10"/>
  <c r="BY52" i="10"/>
  <c r="BU52" i="10"/>
  <c r="BQ52" i="10"/>
  <c r="BR52" i="10" s="1"/>
  <c r="BM52" i="10"/>
  <c r="BN52" i="10" s="1"/>
  <c r="BI52" i="10"/>
  <c r="BE52" i="10"/>
  <c r="BF52" i="10" s="1"/>
  <c r="BA52" i="10"/>
  <c r="BB52" i="10" s="1"/>
  <c r="AW52" i="10"/>
  <c r="AX52" i="10" s="1"/>
  <c r="AS52" i="10"/>
  <c r="AT52" i="10" s="1"/>
  <c r="AO52" i="10"/>
  <c r="AP52" i="10" s="1"/>
  <c r="AK52" i="10"/>
  <c r="AL52" i="10" s="1"/>
  <c r="AG52" i="10"/>
  <c r="AH52" i="10" s="1"/>
  <c r="AC52" i="10"/>
  <c r="AD52" i="10" s="1"/>
  <c r="Y52" i="10"/>
  <c r="Z52" i="10" s="1"/>
  <c r="U52" i="10"/>
  <c r="V52" i="10" s="1"/>
  <c r="Q52" i="10"/>
  <c r="R52" i="10" s="1"/>
  <c r="M52" i="10"/>
  <c r="N52" i="10" s="1"/>
  <c r="I52" i="10"/>
  <c r="J52" i="10" s="1"/>
  <c r="E52" i="10"/>
  <c r="F52" i="10" s="1"/>
  <c r="CS51" i="10"/>
  <c r="CT51" i="10" s="1"/>
  <c r="CO51" i="10"/>
  <c r="CP51" i="10" s="1"/>
  <c r="CK51" i="10"/>
  <c r="CG51" i="10"/>
  <c r="CC51" i="10"/>
  <c r="BY51" i="10"/>
  <c r="BU51" i="10"/>
  <c r="BQ51" i="10"/>
  <c r="BR51" i="10" s="1"/>
  <c r="BM51" i="10"/>
  <c r="BN51" i="10" s="1"/>
  <c r="BI51" i="10"/>
  <c r="BE51" i="10"/>
  <c r="BF51" i="10" s="1"/>
  <c r="BA51" i="10"/>
  <c r="BB51" i="10" s="1"/>
  <c r="AW51" i="10"/>
  <c r="AX51" i="10" s="1"/>
  <c r="AS51" i="10"/>
  <c r="AT51" i="10" s="1"/>
  <c r="AO51" i="10"/>
  <c r="AP51" i="10" s="1"/>
  <c r="AK51" i="10"/>
  <c r="AL51" i="10" s="1"/>
  <c r="AG51" i="10"/>
  <c r="AH51" i="10" s="1"/>
  <c r="AC51" i="10"/>
  <c r="AD51" i="10" s="1"/>
  <c r="Y51" i="10"/>
  <c r="Z51" i="10" s="1"/>
  <c r="U51" i="10"/>
  <c r="V51" i="10" s="1"/>
  <c r="Q51" i="10"/>
  <c r="R51" i="10" s="1"/>
  <c r="M51" i="10"/>
  <c r="N51" i="10" s="1"/>
  <c r="I51" i="10"/>
  <c r="J51" i="10" s="1"/>
  <c r="E51" i="10"/>
  <c r="F51" i="10" s="1"/>
  <c r="CS50" i="10"/>
  <c r="CT50" i="10" s="1"/>
  <c r="CO50" i="10"/>
  <c r="CP50" i="10" s="1"/>
  <c r="CK50" i="10"/>
  <c r="CG50" i="10"/>
  <c r="CC50" i="10"/>
  <c r="BY50" i="10"/>
  <c r="BU50" i="10"/>
  <c r="BQ50" i="10"/>
  <c r="BR50" i="10" s="1"/>
  <c r="BM50" i="10"/>
  <c r="BN50" i="10" s="1"/>
  <c r="BI50" i="10"/>
  <c r="BE50" i="10"/>
  <c r="BF50" i="10" s="1"/>
  <c r="BA50" i="10"/>
  <c r="BB50" i="10" s="1"/>
  <c r="AW50" i="10"/>
  <c r="AX50" i="10" s="1"/>
  <c r="AS50" i="10"/>
  <c r="AT50" i="10" s="1"/>
  <c r="AO50" i="10"/>
  <c r="AP50" i="10" s="1"/>
  <c r="AK50" i="10"/>
  <c r="AL50" i="10" s="1"/>
  <c r="AG50" i="10"/>
  <c r="AH50" i="10" s="1"/>
  <c r="AC50" i="10"/>
  <c r="AD50" i="10" s="1"/>
  <c r="Y50" i="10"/>
  <c r="Z50" i="10" s="1"/>
  <c r="U50" i="10"/>
  <c r="V50" i="10" s="1"/>
  <c r="Q50" i="10"/>
  <c r="R50" i="10" s="1"/>
  <c r="M50" i="10"/>
  <c r="N50" i="10" s="1"/>
  <c r="I50" i="10"/>
  <c r="J50" i="10" s="1"/>
  <c r="E50" i="10"/>
  <c r="F50" i="10" s="1"/>
  <c r="CS49" i="10"/>
  <c r="CT49" i="10" s="1"/>
  <c r="CO49" i="10"/>
  <c r="CP49" i="10" s="1"/>
  <c r="CK49" i="10"/>
  <c r="CG49" i="10"/>
  <c r="CC49" i="10"/>
  <c r="BY49" i="10"/>
  <c r="BU49" i="10"/>
  <c r="BQ49" i="10"/>
  <c r="BR49" i="10" s="1"/>
  <c r="BM49" i="10"/>
  <c r="BN49" i="10" s="1"/>
  <c r="BI49" i="10"/>
  <c r="BE49" i="10"/>
  <c r="BF49" i="10" s="1"/>
  <c r="BA49" i="10"/>
  <c r="BB49" i="10" s="1"/>
  <c r="AW49" i="10"/>
  <c r="AX49" i="10" s="1"/>
  <c r="AS49" i="10"/>
  <c r="AT49" i="10" s="1"/>
  <c r="AO49" i="10"/>
  <c r="AP49" i="10" s="1"/>
  <c r="AK49" i="10"/>
  <c r="AL49" i="10" s="1"/>
  <c r="AG49" i="10"/>
  <c r="AH49" i="10" s="1"/>
  <c r="AC49" i="10"/>
  <c r="AD49" i="10" s="1"/>
  <c r="Y49" i="10"/>
  <c r="Z49" i="10" s="1"/>
  <c r="U49" i="10"/>
  <c r="V49" i="10" s="1"/>
  <c r="Q49" i="10"/>
  <c r="R49" i="10" s="1"/>
  <c r="M49" i="10"/>
  <c r="N49" i="10" s="1"/>
  <c r="I49" i="10"/>
  <c r="J49" i="10" s="1"/>
  <c r="E49" i="10"/>
  <c r="F49" i="10" s="1"/>
  <c r="CS48" i="10"/>
  <c r="CT48" i="10" s="1"/>
  <c r="CO48" i="10"/>
  <c r="CP48" i="10" s="1"/>
  <c r="CK48" i="10"/>
  <c r="CG48" i="10"/>
  <c r="CC48" i="10"/>
  <c r="BY48" i="10"/>
  <c r="BU48" i="10"/>
  <c r="BQ48" i="10"/>
  <c r="BR48" i="10" s="1"/>
  <c r="BM48" i="10"/>
  <c r="BN48" i="10" s="1"/>
  <c r="BI48" i="10"/>
  <c r="BE48" i="10"/>
  <c r="BF48" i="10" s="1"/>
  <c r="BA48" i="10"/>
  <c r="BB48" i="10" s="1"/>
  <c r="AW48" i="10"/>
  <c r="AX48" i="10" s="1"/>
  <c r="AS48" i="10"/>
  <c r="AT48" i="10" s="1"/>
  <c r="AO48" i="10"/>
  <c r="AP48" i="10" s="1"/>
  <c r="AK48" i="10"/>
  <c r="AL48" i="10" s="1"/>
  <c r="AG48" i="10"/>
  <c r="AH48" i="10" s="1"/>
  <c r="AC48" i="10"/>
  <c r="AD48" i="10" s="1"/>
  <c r="Y48" i="10"/>
  <c r="Z48" i="10" s="1"/>
  <c r="U48" i="10"/>
  <c r="V48" i="10" s="1"/>
  <c r="Q48" i="10"/>
  <c r="R48" i="10" s="1"/>
  <c r="M48" i="10"/>
  <c r="N48" i="10" s="1"/>
  <c r="I48" i="10"/>
  <c r="J48" i="10" s="1"/>
  <c r="E48" i="10"/>
  <c r="F48" i="10" s="1"/>
  <c r="CS47" i="10"/>
  <c r="CT47" i="10" s="1"/>
  <c r="CO47" i="10"/>
  <c r="CP47" i="10" s="1"/>
  <c r="CK47" i="10"/>
  <c r="CG47" i="10"/>
  <c r="CC47" i="10"/>
  <c r="BY47" i="10"/>
  <c r="BU47" i="10"/>
  <c r="BQ47" i="10"/>
  <c r="BR47" i="10" s="1"/>
  <c r="BM47" i="10"/>
  <c r="BN47" i="10" s="1"/>
  <c r="BI47" i="10"/>
  <c r="BE47" i="10"/>
  <c r="BF47" i="10" s="1"/>
  <c r="BA47" i="10"/>
  <c r="BB47" i="10" s="1"/>
  <c r="AW47" i="10"/>
  <c r="AX47" i="10" s="1"/>
  <c r="AS47" i="10"/>
  <c r="AT47" i="10" s="1"/>
  <c r="AO47" i="10"/>
  <c r="AP47" i="10" s="1"/>
  <c r="AK47" i="10"/>
  <c r="AL47" i="10" s="1"/>
  <c r="AG47" i="10"/>
  <c r="AH47" i="10" s="1"/>
  <c r="AC47" i="10"/>
  <c r="AD47" i="10" s="1"/>
  <c r="Y47" i="10"/>
  <c r="Z47" i="10" s="1"/>
  <c r="U47" i="10"/>
  <c r="V47" i="10" s="1"/>
  <c r="Q47" i="10"/>
  <c r="R47" i="10" s="1"/>
  <c r="M47" i="10"/>
  <c r="N47" i="10" s="1"/>
  <c r="I47" i="10"/>
  <c r="J47" i="10" s="1"/>
  <c r="E47" i="10"/>
  <c r="F47" i="10" s="1"/>
  <c r="CS46" i="10"/>
  <c r="CT46" i="10" s="1"/>
  <c r="CO46" i="10"/>
  <c r="CP46" i="10" s="1"/>
  <c r="CK46" i="10"/>
  <c r="CG46" i="10"/>
  <c r="CC46" i="10"/>
  <c r="BY46" i="10"/>
  <c r="BU46" i="10"/>
  <c r="BQ46" i="10"/>
  <c r="BR46" i="10" s="1"/>
  <c r="BM46" i="10"/>
  <c r="BN46" i="10" s="1"/>
  <c r="BI46" i="10"/>
  <c r="BE46" i="10"/>
  <c r="BF46" i="10" s="1"/>
  <c r="BA46" i="10"/>
  <c r="BB46" i="10" s="1"/>
  <c r="AW46" i="10"/>
  <c r="AX46" i="10" s="1"/>
  <c r="AS46" i="10"/>
  <c r="AT46" i="10" s="1"/>
  <c r="AO46" i="10"/>
  <c r="AP46" i="10" s="1"/>
  <c r="AK46" i="10"/>
  <c r="AL46" i="10" s="1"/>
  <c r="AG46" i="10"/>
  <c r="AH46" i="10" s="1"/>
  <c r="AC46" i="10"/>
  <c r="AD46" i="10" s="1"/>
  <c r="Y46" i="10"/>
  <c r="Z46" i="10" s="1"/>
  <c r="U46" i="10"/>
  <c r="V46" i="10" s="1"/>
  <c r="Q46" i="10"/>
  <c r="R46" i="10" s="1"/>
  <c r="M46" i="10"/>
  <c r="N46" i="10" s="1"/>
  <c r="I46" i="10"/>
  <c r="J46" i="10" s="1"/>
  <c r="E46" i="10"/>
  <c r="F46" i="10" s="1"/>
  <c r="CS45" i="10"/>
  <c r="CT45" i="10" s="1"/>
  <c r="CO45" i="10"/>
  <c r="CP45" i="10" s="1"/>
  <c r="CK45" i="10"/>
  <c r="CG45" i="10"/>
  <c r="CC45" i="10"/>
  <c r="BY45" i="10"/>
  <c r="BU45" i="10"/>
  <c r="BQ45" i="10"/>
  <c r="BR45" i="10" s="1"/>
  <c r="BM45" i="10"/>
  <c r="BN45" i="10" s="1"/>
  <c r="BI45" i="10"/>
  <c r="BE45" i="10"/>
  <c r="BF45" i="10" s="1"/>
  <c r="BA45" i="10"/>
  <c r="BB45" i="10" s="1"/>
  <c r="AW45" i="10"/>
  <c r="AX45" i="10" s="1"/>
  <c r="AS45" i="10"/>
  <c r="AT45" i="10" s="1"/>
  <c r="AO45" i="10"/>
  <c r="AP45" i="10" s="1"/>
  <c r="AK45" i="10"/>
  <c r="AL45" i="10" s="1"/>
  <c r="AG45" i="10"/>
  <c r="AH45" i="10" s="1"/>
  <c r="AC45" i="10"/>
  <c r="AD45" i="10" s="1"/>
  <c r="Y45" i="10"/>
  <c r="Z45" i="10" s="1"/>
  <c r="U45" i="10"/>
  <c r="V45" i="10" s="1"/>
  <c r="Q45" i="10"/>
  <c r="R45" i="10" s="1"/>
  <c r="M45" i="10"/>
  <c r="N45" i="10" s="1"/>
  <c r="I45" i="10"/>
  <c r="J45" i="10" s="1"/>
  <c r="E45" i="10"/>
  <c r="F45" i="10" s="1"/>
  <c r="CS44" i="10"/>
  <c r="CT44" i="10" s="1"/>
  <c r="CO44" i="10"/>
  <c r="CP44" i="10" s="1"/>
  <c r="CK44" i="10"/>
  <c r="CG44" i="10"/>
  <c r="CC44" i="10"/>
  <c r="BY44" i="10"/>
  <c r="BU44" i="10"/>
  <c r="BQ44" i="10"/>
  <c r="BR44" i="10" s="1"/>
  <c r="BM44" i="10"/>
  <c r="BN44" i="10" s="1"/>
  <c r="BI44" i="10"/>
  <c r="BE44" i="10"/>
  <c r="BF44" i="10" s="1"/>
  <c r="BA44" i="10"/>
  <c r="BB44" i="10" s="1"/>
  <c r="AW44" i="10"/>
  <c r="AX44" i="10" s="1"/>
  <c r="AS44" i="10"/>
  <c r="AT44" i="10" s="1"/>
  <c r="AO44" i="10"/>
  <c r="AP44" i="10" s="1"/>
  <c r="AK44" i="10"/>
  <c r="AL44" i="10" s="1"/>
  <c r="AG44" i="10"/>
  <c r="AH44" i="10" s="1"/>
  <c r="AC44" i="10"/>
  <c r="AD44" i="10" s="1"/>
  <c r="Y44" i="10"/>
  <c r="Z44" i="10" s="1"/>
  <c r="U44" i="10"/>
  <c r="V44" i="10" s="1"/>
  <c r="Q44" i="10"/>
  <c r="R44" i="10" s="1"/>
  <c r="M44" i="10"/>
  <c r="N44" i="10" s="1"/>
  <c r="I44" i="10"/>
  <c r="J44" i="10" s="1"/>
  <c r="E44" i="10"/>
  <c r="F44" i="10" s="1"/>
  <c r="CS43" i="10"/>
  <c r="CT43" i="10" s="1"/>
  <c r="CO43" i="10"/>
  <c r="CP43" i="10" s="1"/>
  <c r="CK43" i="10"/>
  <c r="CG43" i="10"/>
  <c r="CC43" i="10"/>
  <c r="BY43" i="10"/>
  <c r="BU43" i="10"/>
  <c r="BQ43" i="10"/>
  <c r="BR43" i="10" s="1"/>
  <c r="BM43" i="10"/>
  <c r="BN43" i="10" s="1"/>
  <c r="BI43" i="10"/>
  <c r="BE43" i="10"/>
  <c r="BF43" i="10" s="1"/>
  <c r="BA43" i="10"/>
  <c r="BB43" i="10" s="1"/>
  <c r="AW43" i="10"/>
  <c r="AX43" i="10" s="1"/>
  <c r="AS43" i="10"/>
  <c r="AT43" i="10" s="1"/>
  <c r="AO43" i="10"/>
  <c r="AP43" i="10" s="1"/>
  <c r="AK43" i="10"/>
  <c r="AL43" i="10" s="1"/>
  <c r="AG43" i="10"/>
  <c r="AH43" i="10" s="1"/>
  <c r="AC43" i="10"/>
  <c r="AD43" i="10" s="1"/>
  <c r="Y43" i="10"/>
  <c r="Z43" i="10" s="1"/>
  <c r="U43" i="10"/>
  <c r="V43" i="10" s="1"/>
  <c r="Q43" i="10"/>
  <c r="R43" i="10" s="1"/>
  <c r="M43" i="10"/>
  <c r="N43" i="10" s="1"/>
  <c r="I43" i="10"/>
  <c r="J43" i="10" s="1"/>
  <c r="E43" i="10"/>
  <c r="F43" i="10" s="1"/>
  <c r="CS42" i="10"/>
  <c r="CT42" i="10" s="1"/>
  <c r="CO42" i="10"/>
  <c r="CP42" i="10" s="1"/>
  <c r="CK42" i="10"/>
  <c r="CG42" i="10"/>
  <c r="CC42" i="10"/>
  <c r="BY42" i="10"/>
  <c r="BU42" i="10"/>
  <c r="BQ42" i="10"/>
  <c r="BR42" i="10" s="1"/>
  <c r="BM42" i="10"/>
  <c r="BN42" i="10" s="1"/>
  <c r="BI42" i="10"/>
  <c r="BE42" i="10"/>
  <c r="BF42" i="10" s="1"/>
  <c r="BA42" i="10"/>
  <c r="BB42" i="10" s="1"/>
  <c r="AW42" i="10"/>
  <c r="AX42" i="10" s="1"/>
  <c r="AS42" i="10"/>
  <c r="AT42" i="10" s="1"/>
  <c r="AO42" i="10"/>
  <c r="AP42" i="10" s="1"/>
  <c r="AK42" i="10"/>
  <c r="AL42" i="10" s="1"/>
  <c r="AG42" i="10"/>
  <c r="AH42" i="10" s="1"/>
  <c r="AC42" i="10"/>
  <c r="AD42" i="10" s="1"/>
  <c r="Y42" i="10"/>
  <c r="Z42" i="10" s="1"/>
  <c r="U42" i="10"/>
  <c r="V42" i="10" s="1"/>
  <c r="Q42" i="10"/>
  <c r="R42" i="10" s="1"/>
  <c r="M42" i="10"/>
  <c r="N42" i="10" s="1"/>
  <c r="I42" i="10"/>
  <c r="J42" i="10" s="1"/>
  <c r="E42" i="10"/>
  <c r="F42" i="10" s="1"/>
  <c r="CS41" i="10"/>
  <c r="CT41" i="10" s="1"/>
  <c r="CO41" i="10"/>
  <c r="CP41" i="10" s="1"/>
  <c r="CK41" i="10"/>
  <c r="CG41" i="10"/>
  <c r="CC41" i="10"/>
  <c r="BY41" i="10"/>
  <c r="BU41" i="10"/>
  <c r="BQ41" i="10"/>
  <c r="BR41" i="10" s="1"/>
  <c r="BM41" i="10"/>
  <c r="BN41" i="10" s="1"/>
  <c r="BI41" i="10"/>
  <c r="BE41" i="10"/>
  <c r="BF41" i="10" s="1"/>
  <c r="BA41" i="10"/>
  <c r="BB41" i="10" s="1"/>
  <c r="AW41" i="10"/>
  <c r="AX41" i="10" s="1"/>
  <c r="AS41" i="10"/>
  <c r="AT41" i="10" s="1"/>
  <c r="AO41" i="10"/>
  <c r="AP41" i="10" s="1"/>
  <c r="AK41" i="10"/>
  <c r="AL41" i="10" s="1"/>
  <c r="AG41" i="10"/>
  <c r="AH41" i="10" s="1"/>
  <c r="AC41" i="10"/>
  <c r="AD41" i="10" s="1"/>
  <c r="Y41" i="10"/>
  <c r="Z41" i="10" s="1"/>
  <c r="U41" i="10"/>
  <c r="V41" i="10" s="1"/>
  <c r="Q41" i="10"/>
  <c r="R41" i="10" s="1"/>
  <c r="M41" i="10"/>
  <c r="N41" i="10" s="1"/>
  <c r="I41" i="10"/>
  <c r="J41" i="10" s="1"/>
  <c r="E41" i="10"/>
  <c r="F41" i="10" s="1"/>
  <c r="CS40" i="10"/>
  <c r="CT40" i="10" s="1"/>
  <c r="CO40" i="10"/>
  <c r="CP40" i="10" s="1"/>
  <c r="CK40" i="10"/>
  <c r="CG40" i="10"/>
  <c r="CC40" i="10"/>
  <c r="BY40" i="10"/>
  <c r="BU40" i="10"/>
  <c r="BQ40" i="10"/>
  <c r="BR40" i="10" s="1"/>
  <c r="BM40" i="10"/>
  <c r="BN40" i="10" s="1"/>
  <c r="BI40" i="10"/>
  <c r="BE40" i="10"/>
  <c r="BF40" i="10" s="1"/>
  <c r="BA40" i="10"/>
  <c r="BB40" i="10" s="1"/>
  <c r="AW40" i="10"/>
  <c r="AX40" i="10" s="1"/>
  <c r="AS40" i="10"/>
  <c r="AT40" i="10" s="1"/>
  <c r="AO40" i="10"/>
  <c r="AP40" i="10" s="1"/>
  <c r="AK40" i="10"/>
  <c r="AL40" i="10" s="1"/>
  <c r="AG40" i="10"/>
  <c r="AH40" i="10" s="1"/>
  <c r="AC40" i="10"/>
  <c r="AD40" i="10" s="1"/>
  <c r="Y40" i="10"/>
  <c r="Z40" i="10" s="1"/>
  <c r="U40" i="10"/>
  <c r="V40" i="10" s="1"/>
  <c r="Q40" i="10"/>
  <c r="R40" i="10" s="1"/>
  <c r="M40" i="10"/>
  <c r="N40" i="10" s="1"/>
  <c r="I40" i="10"/>
  <c r="J40" i="10" s="1"/>
  <c r="E40" i="10"/>
  <c r="F40" i="10" s="1"/>
  <c r="CS39" i="10"/>
  <c r="CT39" i="10" s="1"/>
  <c r="CO39" i="10"/>
  <c r="CP39" i="10" s="1"/>
  <c r="CK39" i="10"/>
  <c r="CG39" i="10"/>
  <c r="CC39" i="10"/>
  <c r="BY39" i="10"/>
  <c r="BU39" i="10"/>
  <c r="BQ39" i="10"/>
  <c r="BR39" i="10" s="1"/>
  <c r="BM39" i="10"/>
  <c r="BN39" i="10" s="1"/>
  <c r="BI39" i="10"/>
  <c r="BE39" i="10"/>
  <c r="BF39" i="10" s="1"/>
  <c r="BA39" i="10"/>
  <c r="BB39" i="10" s="1"/>
  <c r="AW39" i="10"/>
  <c r="AX39" i="10" s="1"/>
  <c r="AS39" i="10"/>
  <c r="AT39" i="10" s="1"/>
  <c r="AO39" i="10"/>
  <c r="AP39" i="10" s="1"/>
  <c r="AK39" i="10"/>
  <c r="AL39" i="10" s="1"/>
  <c r="AG39" i="10"/>
  <c r="AH39" i="10" s="1"/>
  <c r="AC39" i="10"/>
  <c r="AD39" i="10" s="1"/>
  <c r="Y39" i="10"/>
  <c r="Z39" i="10" s="1"/>
  <c r="U39" i="10"/>
  <c r="V39" i="10" s="1"/>
  <c r="Q39" i="10"/>
  <c r="R39" i="10" s="1"/>
  <c r="M39" i="10"/>
  <c r="N39" i="10" s="1"/>
  <c r="I39" i="10"/>
  <c r="J39" i="10" s="1"/>
  <c r="E39" i="10"/>
  <c r="F39" i="10" s="1"/>
  <c r="CS38" i="10"/>
  <c r="CT38" i="10" s="1"/>
  <c r="CO38" i="10"/>
  <c r="CP38" i="10" s="1"/>
  <c r="CK38" i="10"/>
  <c r="CG38" i="10"/>
  <c r="CC38" i="10"/>
  <c r="BY38" i="10"/>
  <c r="BU38" i="10"/>
  <c r="BQ38" i="10"/>
  <c r="BR38" i="10" s="1"/>
  <c r="BM38" i="10"/>
  <c r="BN38" i="10" s="1"/>
  <c r="BI38" i="10"/>
  <c r="BE38" i="10"/>
  <c r="BF38" i="10" s="1"/>
  <c r="BA38" i="10"/>
  <c r="BB38" i="10" s="1"/>
  <c r="AW38" i="10"/>
  <c r="AX38" i="10" s="1"/>
  <c r="AS38" i="10"/>
  <c r="AT38" i="10" s="1"/>
  <c r="AO38" i="10"/>
  <c r="AP38" i="10" s="1"/>
  <c r="AK38" i="10"/>
  <c r="AL38" i="10" s="1"/>
  <c r="AG38" i="10"/>
  <c r="AH38" i="10" s="1"/>
  <c r="AC38" i="10"/>
  <c r="AD38" i="10" s="1"/>
  <c r="Y38" i="10"/>
  <c r="Z38" i="10" s="1"/>
  <c r="U38" i="10"/>
  <c r="V38" i="10" s="1"/>
  <c r="Q38" i="10"/>
  <c r="R38" i="10" s="1"/>
  <c r="M38" i="10"/>
  <c r="N38" i="10" s="1"/>
  <c r="I38" i="10"/>
  <c r="J38" i="10" s="1"/>
  <c r="E38" i="10"/>
  <c r="F38" i="10" s="1"/>
  <c r="CS37" i="10"/>
  <c r="CT37" i="10" s="1"/>
  <c r="CO37" i="10"/>
  <c r="CP37" i="10" s="1"/>
  <c r="CK37" i="10"/>
  <c r="CG37" i="10"/>
  <c r="CC37" i="10"/>
  <c r="BY37" i="10"/>
  <c r="BU37" i="10"/>
  <c r="BQ37" i="10"/>
  <c r="BR37" i="10" s="1"/>
  <c r="BM37" i="10"/>
  <c r="BN37" i="10" s="1"/>
  <c r="BI37" i="10"/>
  <c r="BE37" i="10"/>
  <c r="BF37" i="10" s="1"/>
  <c r="BA37" i="10"/>
  <c r="BB37" i="10" s="1"/>
  <c r="AW37" i="10"/>
  <c r="AX37" i="10" s="1"/>
  <c r="AS37" i="10"/>
  <c r="AT37" i="10" s="1"/>
  <c r="AO37" i="10"/>
  <c r="AP37" i="10" s="1"/>
  <c r="AK37" i="10"/>
  <c r="AL37" i="10" s="1"/>
  <c r="AG37" i="10"/>
  <c r="AH37" i="10" s="1"/>
  <c r="AC37" i="10"/>
  <c r="AD37" i="10" s="1"/>
  <c r="Y37" i="10"/>
  <c r="Z37" i="10" s="1"/>
  <c r="U37" i="10"/>
  <c r="V37" i="10" s="1"/>
  <c r="Q37" i="10"/>
  <c r="R37" i="10" s="1"/>
  <c r="M37" i="10"/>
  <c r="N37" i="10" s="1"/>
  <c r="I37" i="10"/>
  <c r="J37" i="10" s="1"/>
  <c r="E37" i="10"/>
  <c r="F37" i="10" s="1"/>
  <c r="CS36" i="10"/>
  <c r="CT36" i="10" s="1"/>
  <c r="CO36" i="10"/>
  <c r="CP36" i="10" s="1"/>
  <c r="CK36" i="10"/>
  <c r="CG36" i="10"/>
  <c r="CC36" i="10"/>
  <c r="BY36" i="10"/>
  <c r="BU36" i="10"/>
  <c r="BQ36" i="10"/>
  <c r="BR36" i="10" s="1"/>
  <c r="BM36" i="10"/>
  <c r="BN36" i="10" s="1"/>
  <c r="BI36" i="10"/>
  <c r="BE36" i="10"/>
  <c r="BF36" i="10" s="1"/>
  <c r="BA36" i="10"/>
  <c r="BB36" i="10" s="1"/>
  <c r="AW36" i="10"/>
  <c r="AX36" i="10" s="1"/>
  <c r="AS36" i="10"/>
  <c r="AT36" i="10" s="1"/>
  <c r="AO36" i="10"/>
  <c r="AP36" i="10" s="1"/>
  <c r="AK36" i="10"/>
  <c r="AL36" i="10" s="1"/>
  <c r="AG36" i="10"/>
  <c r="AH36" i="10" s="1"/>
  <c r="AC36" i="10"/>
  <c r="AD36" i="10" s="1"/>
  <c r="Y36" i="10"/>
  <c r="Z36" i="10" s="1"/>
  <c r="U36" i="10"/>
  <c r="V36" i="10" s="1"/>
  <c r="Q36" i="10"/>
  <c r="R36" i="10" s="1"/>
  <c r="M36" i="10"/>
  <c r="N36" i="10" s="1"/>
  <c r="I36" i="10"/>
  <c r="J36" i="10" s="1"/>
  <c r="E36" i="10"/>
  <c r="F36" i="10" s="1"/>
  <c r="CS35" i="10"/>
  <c r="CT35" i="10" s="1"/>
  <c r="CO35" i="10"/>
  <c r="CP35" i="10" s="1"/>
  <c r="CK35" i="10"/>
  <c r="CG35" i="10"/>
  <c r="CC35" i="10"/>
  <c r="BY35" i="10"/>
  <c r="BU35" i="10"/>
  <c r="BQ35" i="10"/>
  <c r="BR35" i="10" s="1"/>
  <c r="BM35" i="10"/>
  <c r="BN35" i="10" s="1"/>
  <c r="BI35" i="10"/>
  <c r="BE35" i="10"/>
  <c r="BF35" i="10" s="1"/>
  <c r="BA35" i="10"/>
  <c r="BB35" i="10" s="1"/>
  <c r="AW35" i="10"/>
  <c r="AX35" i="10" s="1"/>
  <c r="AS35" i="10"/>
  <c r="AT35" i="10" s="1"/>
  <c r="AO35" i="10"/>
  <c r="AP35" i="10" s="1"/>
  <c r="AK35" i="10"/>
  <c r="AL35" i="10" s="1"/>
  <c r="AG35" i="10"/>
  <c r="AH35" i="10" s="1"/>
  <c r="AC35" i="10"/>
  <c r="AD35" i="10" s="1"/>
  <c r="Y35" i="10"/>
  <c r="Z35" i="10" s="1"/>
  <c r="U35" i="10"/>
  <c r="V35" i="10" s="1"/>
  <c r="Q35" i="10"/>
  <c r="R35" i="10" s="1"/>
  <c r="M35" i="10"/>
  <c r="N35" i="10" s="1"/>
  <c r="I35" i="10"/>
  <c r="J35" i="10" s="1"/>
  <c r="E35" i="10"/>
  <c r="F35" i="10" s="1"/>
  <c r="CS34" i="10"/>
  <c r="CT34" i="10" s="1"/>
  <c r="CO34" i="10"/>
  <c r="CP34" i="10" s="1"/>
  <c r="CK34" i="10"/>
  <c r="CG34" i="10"/>
  <c r="CC34" i="10"/>
  <c r="BY34" i="10"/>
  <c r="BU34" i="10"/>
  <c r="BQ34" i="10"/>
  <c r="BR34" i="10" s="1"/>
  <c r="BM34" i="10"/>
  <c r="BN34" i="10" s="1"/>
  <c r="BI34" i="10"/>
  <c r="BE34" i="10"/>
  <c r="BF34" i="10" s="1"/>
  <c r="BA34" i="10"/>
  <c r="BB34" i="10" s="1"/>
  <c r="AW34" i="10"/>
  <c r="AX34" i="10" s="1"/>
  <c r="AS34" i="10"/>
  <c r="AT34" i="10" s="1"/>
  <c r="AO34" i="10"/>
  <c r="AP34" i="10" s="1"/>
  <c r="AK34" i="10"/>
  <c r="AL34" i="10" s="1"/>
  <c r="AG34" i="10"/>
  <c r="AH34" i="10" s="1"/>
  <c r="AC34" i="10"/>
  <c r="AD34" i="10" s="1"/>
  <c r="Y34" i="10"/>
  <c r="Z34" i="10" s="1"/>
  <c r="U34" i="10"/>
  <c r="V34" i="10" s="1"/>
  <c r="Q34" i="10"/>
  <c r="R34" i="10" s="1"/>
  <c r="M34" i="10"/>
  <c r="N34" i="10" s="1"/>
  <c r="I34" i="10"/>
  <c r="J34" i="10" s="1"/>
  <c r="E34" i="10"/>
  <c r="F34" i="10" s="1"/>
  <c r="CS33" i="10"/>
  <c r="CT33" i="10" s="1"/>
  <c r="CO33" i="10"/>
  <c r="CP33" i="10" s="1"/>
  <c r="CK33" i="10"/>
  <c r="CG33" i="10"/>
  <c r="CC33" i="10"/>
  <c r="BY33" i="10"/>
  <c r="BU33" i="10"/>
  <c r="BQ33" i="10"/>
  <c r="BR33" i="10" s="1"/>
  <c r="BM33" i="10"/>
  <c r="BN33" i="10" s="1"/>
  <c r="BI33" i="10"/>
  <c r="BE33" i="10"/>
  <c r="BF33" i="10" s="1"/>
  <c r="BA33" i="10"/>
  <c r="BB33" i="10" s="1"/>
  <c r="AW33" i="10"/>
  <c r="AX33" i="10" s="1"/>
  <c r="AS33" i="10"/>
  <c r="AT33" i="10" s="1"/>
  <c r="AO33" i="10"/>
  <c r="AP33" i="10" s="1"/>
  <c r="AK33" i="10"/>
  <c r="AL33" i="10" s="1"/>
  <c r="AG33" i="10"/>
  <c r="AH33" i="10" s="1"/>
  <c r="AC33" i="10"/>
  <c r="AD33" i="10" s="1"/>
  <c r="Y33" i="10"/>
  <c r="Z33" i="10" s="1"/>
  <c r="U33" i="10"/>
  <c r="V33" i="10" s="1"/>
  <c r="Q33" i="10"/>
  <c r="R33" i="10" s="1"/>
  <c r="M33" i="10"/>
  <c r="N33" i="10" s="1"/>
  <c r="I33" i="10"/>
  <c r="J33" i="10" s="1"/>
  <c r="E33" i="10"/>
  <c r="F33" i="10" s="1"/>
  <c r="CS32" i="10"/>
  <c r="CT32" i="10" s="1"/>
  <c r="CO32" i="10"/>
  <c r="CP32" i="10" s="1"/>
  <c r="CK32" i="10"/>
  <c r="CG32" i="10"/>
  <c r="CC32" i="10"/>
  <c r="BY32" i="10"/>
  <c r="BU32" i="10"/>
  <c r="BQ32" i="10"/>
  <c r="BR32" i="10" s="1"/>
  <c r="BM32" i="10"/>
  <c r="BN32" i="10" s="1"/>
  <c r="BI32" i="10"/>
  <c r="BE32" i="10"/>
  <c r="BF32" i="10" s="1"/>
  <c r="BA32" i="10"/>
  <c r="BB32" i="10" s="1"/>
  <c r="AW32" i="10"/>
  <c r="AX32" i="10" s="1"/>
  <c r="AS32" i="10"/>
  <c r="AT32" i="10" s="1"/>
  <c r="AO32" i="10"/>
  <c r="AP32" i="10" s="1"/>
  <c r="AK32" i="10"/>
  <c r="AL32" i="10" s="1"/>
  <c r="AG32" i="10"/>
  <c r="AH32" i="10" s="1"/>
  <c r="AC32" i="10"/>
  <c r="AD32" i="10" s="1"/>
  <c r="Y32" i="10"/>
  <c r="Z32" i="10" s="1"/>
  <c r="U32" i="10"/>
  <c r="V32" i="10" s="1"/>
  <c r="Q32" i="10"/>
  <c r="R32" i="10" s="1"/>
  <c r="M32" i="10"/>
  <c r="N32" i="10" s="1"/>
  <c r="I32" i="10"/>
  <c r="J32" i="10" s="1"/>
  <c r="E32" i="10"/>
  <c r="F32" i="10" s="1"/>
  <c r="CS31" i="10"/>
  <c r="CT31" i="10" s="1"/>
  <c r="CO31" i="10"/>
  <c r="CP31" i="10" s="1"/>
  <c r="CK31" i="10"/>
  <c r="CG31" i="10"/>
  <c r="CC31" i="10"/>
  <c r="BY31" i="10"/>
  <c r="BU31" i="10"/>
  <c r="BQ31" i="10"/>
  <c r="BR31" i="10" s="1"/>
  <c r="BM31" i="10"/>
  <c r="BN31" i="10" s="1"/>
  <c r="BI31" i="10"/>
  <c r="BE31" i="10"/>
  <c r="BF31" i="10" s="1"/>
  <c r="BA31" i="10"/>
  <c r="BB31" i="10" s="1"/>
  <c r="AW31" i="10"/>
  <c r="AX31" i="10" s="1"/>
  <c r="AS31" i="10"/>
  <c r="AT31" i="10" s="1"/>
  <c r="AO31" i="10"/>
  <c r="AP31" i="10" s="1"/>
  <c r="AK31" i="10"/>
  <c r="AL31" i="10" s="1"/>
  <c r="AG31" i="10"/>
  <c r="AH31" i="10" s="1"/>
  <c r="AC31" i="10"/>
  <c r="AD31" i="10" s="1"/>
  <c r="Y31" i="10"/>
  <c r="Z31" i="10" s="1"/>
  <c r="U31" i="10"/>
  <c r="V31" i="10" s="1"/>
  <c r="Q31" i="10"/>
  <c r="R31" i="10" s="1"/>
  <c r="M31" i="10"/>
  <c r="N31" i="10" s="1"/>
  <c r="I31" i="10"/>
  <c r="J31" i="10" s="1"/>
  <c r="E31" i="10"/>
  <c r="F31" i="10" s="1"/>
  <c r="CS30" i="10"/>
  <c r="CT30" i="10" s="1"/>
  <c r="CO30" i="10"/>
  <c r="CP30" i="10" s="1"/>
  <c r="CK30" i="10"/>
  <c r="CG30" i="10"/>
  <c r="CC30" i="10"/>
  <c r="BY30" i="10"/>
  <c r="BU30" i="10"/>
  <c r="BQ30" i="10"/>
  <c r="BR30" i="10" s="1"/>
  <c r="BM30" i="10"/>
  <c r="BN30" i="10" s="1"/>
  <c r="BI30" i="10"/>
  <c r="BE30" i="10"/>
  <c r="BF30" i="10" s="1"/>
  <c r="BA30" i="10"/>
  <c r="BB30" i="10" s="1"/>
  <c r="AW30" i="10"/>
  <c r="AX30" i="10" s="1"/>
  <c r="AS30" i="10"/>
  <c r="AT30" i="10" s="1"/>
  <c r="AO30" i="10"/>
  <c r="AP30" i="10" s="1"/>
  <c r="AK30" i="10"/>
  <c r="AL30" i="10" s="1"/>
  <c r="AG30" i="10"/>
  <c r="AH30" i="10" s="1"/>
  <c r="AC30" i="10"/>
  <c r="AD30" i="10" s="1"/>
  <c r="Y30" i="10"/>
  <c r="Z30" i="10" s="1"/>
  <c r="U30" i="10"/>
  <c r="V30" i="10" s="1"/>
  <c r="Q30" i="10"/>
  <c r="R30" i="10" s="1"/>
  <c r="M30" i="10"/>
  <c r="N30" i="10" s="1"/>
  <c r="I30" i="10"/>
  <c r="J30" i="10" s="1"/>
  <c r="E30" i="10"/>
  <c r="F30" i="10" s="1"/>
  <c r="CS29" i="10"/>
  <c r="CT29" i="10" s="1"/>
  <c r="CO29" i="10"/>
  <c r="CP29" i="10" s="1"/>
  <c r="CK29" i="10"/>
  <c r="CG29" i="10"/>
  <c r="CC29" i="10"/>
  <c r="BY29" i="10"/>
  <c r="BU29" i="10"/>
  <c r="BQ29" i="10"/>
  <c r="BR29" i="10" s="1"/>
  <c r="BM29" i="10"/>
  <c r="BN29" i="10" s="1"/>
  <c r="BI29" i="10"/>
  <c r="BE29" i="10"/>
  <c r="BF29" i="10" s="1"/>
  <c r="BA29" i="10"/>
  <c r="BB29" i="10" s="1"/>
  <c r="AW29" i="10"/>
  <c r="AX29" i="10" s="1"/>
  <c r="AS29" i="10"/>
  <c r="AT29" i="10" s="1"/>
  <c r="AO29" i="10"/>
  <c r="AP29" i="10" s="1"/>
  <c r="AK29" i="10"/>
  <c r="AL29" i="10" s="1"/>
  <c r="AG29" i="10"/>
  <c r="AH29" i="10" s="1"/>
  <c r="AC29" i="10"/>
  <c r="AD29" i="10" s="1"/>
  <c r="Y29" i="10"/>
  <c r="Z29" i="10" s="1"/>
  <c r="U29" i="10"/>
  <c r="V29" i="10" s="1"/>
  <c r="Q29" i="10"/>
  <c r="R29" i="10" s="1"/>
  <c r="M29" i="10"/>
  <c r="N29" i="10" s="1"/>
  <c r="I29" i="10"/>
  <c r="J29" i="10" s="1"/>
  <c r="E29" i="10"/>
  <c r="F29" i="10" s="1"/>
  <c r="CS28" i="10"/>
  <c r="CT28" i="10" s="1"/>
  <c r="CO28" i="10"/>
  <c r="CP28" i="10" s="1"/>
  <c r="CK28" i="10"/>
  <c r="CG28" i="10"/>
  <c r="CC28" i="10"/>
  <c r="BY28" i="10"/>
  <c r="BU28" i="10"/>
  <c r="BQ28" i="10"/>
  <c r="BR28" i="10" s="1"/>
  <c r="BM28" i="10"/>
  <c r="BN28" i="10" s="1"/>
  <c r="BI28" i="10"/>
  <c r="BE28" i="10"/>
  <c r="BF28" i="10" s="1"/>
  <c r="BA28" i="10"/>
  <c r="BB28" i="10" s="1"/>
  <c r="AW28" i="10"/>
  <c r="AX28" i="10" s="1"/>
  <c r="AS28" i="10"/>
  <c r="AT28" i="10" s="1"/>
  <c r="AO28" i="10"/>
  <c r="AP28" i="10" s="1"/>
  <c r="AK28" i="10"/>
  <c r="AL28" i="10" s="1"/>
  <c r="AG28" i="10"/>
  <c r="AH28" i="10" s="1"/>
  <c r="AC28" i="10"/>
  <c r="AD28" i="10" s="1"/>
  <c r="Y28" i="10"/>
  <c r="Z28" i="10" s="1"/>
  <c r="U28" i="10"/>
  <c r="V28" i="10" s="1"/>
  <c r="Q28" i="10"/>
  <c r="R28" i="10" s="1"/>
  <c r="M28" i="10"/>
  <c r="N28" i="10" s="1"/>
  <c r="I28" i="10"/>
  <c r="J28" i="10" s="1"/>
  <c r="E28" i="10"/>
  <c r="F28" i="10" s="1"/>
  <c r="CS27" i="10"/>
  <c r="CT27" i="10" s="1"/>
  <c r="CO27" i="10"/>
  <c r="CP27" i="10" s="1"/>
  <c r="CK27" i="10"/>
  <c r="CG27" i="10"/>
  <c r="CC27" i="10"/>
  <c r="BY27" i="10"/>
  <c r="BU27" i="10"/>
  <c r="BQ27" i="10"/>
  <c r="BR27" i="10" s="1"/>
  <c r="BM27" i="10"/>
  <c r="BN27" i="10" s="1"/>
  <c r="BI27" i="10"/>
  <c r="BE27" i="10"/>
  <c r="BF27" i="10" s="1"/>
  <c r="BA27" i="10"/>
  <c r="BB27" i="10" s="1"/>
  <c r="AW27" i="10"/>
  <c r="AX27" i="10" s="1"/>
  <c r="AS27" i="10"/>
  <c r="AT27" i="10" s="1"/>
  <c r="AO27" i="10"/>
  <c r="AP27" i="10" s="1"/>
  <c r="AK27" i="10"/>
  <c r="AL27" i="10" s="1"/>
  <c r="AG27" i="10"/>
  <c r="AH27" i="10" s="1"/>
  <c r="AC27" i="10"/>
  <c r="AD27" i="10" s="1"/>
  <c r="Y27" i="10"/>
  <c r="Z27" i="10" s="1"/>
  <c r="U27" i="10"/>
  <c r="V27" i="10" s="1"/>
  <c r="Q27" i="10"/>
  <c r="R27" i="10" s="1"/>
  <c r="M27" i="10"/>
  <c r="N27" i="10" s="1"/>
  <c r="I27" i="10"/>
  <c r="J27" i="10" s="1"/>
  <c r="E27" i="10"/>
  <c r="F27" i="10" s="1"/>
  <c r="CS26" i="10"/>
  <c r="CT26" i="10" s="1"/>
  <c r="CO26" i="10"/>
  <c r="CP26" i="10" s="1"/>
  <c r="CK26" i="10"/>
  <c r="CG26" i="10"/>
  <c r="CC26" i="10"/>
  <c r="BY26" i="10"/>
  <c r="BU26" i="10"/>
  <c r="BQ26" i="10"/>
  <c r="BR26" i="10" s="1"/>
  <c r="BM26" i="10"/>
  <c r="BN26" i="10" s="1"/>
  <c r="BI26" i="10"/>
  <c r="BE26" i="10"/>
  <c r="BF26" i="10" s="1"/>
  <c r="BA26" i="10"/>
  <c r="BB26" i="10" s="1"/>
  <c r="AW26" i="10"/>
  <c r="AX26" i="10" s="1"/>
  <c r="AS26" i="10"/>
  <c r="AT26" i="10" s="1"/>
  <c r="AO26" i="10"/>
  <c r="AP26" i="10" s="1"/>
  <c r="AK26" i="10"/>
  <c r="AL26" i="10" s="1"/>
  <c r="AG26" i="10"/>
  <c r="AH26" i="10" s="1"/>
  <c r="AC26" i="10"/>
  <c r="AD26" i="10" s="1"/>
  <c r="Y26" i="10"/>
  <c r="Z26" i="10" s="1"/>
  <c r="U26" i="10"/>
  <c r="V26" i="10" s="1"/>
  <c r="Q26" i="10"/>
  <c r="R26" i="10" s="1"/>
  <c r="M26" i="10"/>
  <c r="N26" i="10" s="1"/>
  <c r="I26" i="10"/>
  <c r="J26" i="10" s="1"/>
  <c r="E26" i="10"/>
  <c r="F26" i="10" s="1"/>
  <c r="CS25" i="10"/>
  <c r="CT25" i="10" s="1"/>
  <c r="CO25" i="10"/>
  <c r="CP25" i="10" s="1"/>
  <c r="CK25" i="10"/>
  <c r="CG25" i="10"/>
  <c r="CC25" i="10"/>
  <c r="BY25" i="10"/>
  <c r="BU25" i="10"/>
  <c r="BQ25" i="10"/>
  <c r="BR25" i="10" s="1"/>
  <c r="BM25" i="10"/>
  <c r="BN25" i="10" s="1"/>
  <c r="BI25" i="10"/>
  <c r="BE25" i="10"/>
  <c r="BF25" i="10" s="1"/>
  <c r="BA25" i="10"/>
  <c r="BB25" i="10" s="1"/>
  <c r="AW25" i="10"/>
  <c r="AX25" i="10" s="1"/>
  <c r="AS25" i="10"/>
  <c r="AT25" i="10" s="1"/>
  <c r="AO25" i="10"/>
  <c r="AP25" i="10" s="1"/>
  <c r="AK25" i="10"/>
  <c r="AL25" i="10" s="1"/>
  <c r="AG25" i="10"/>
  <c r="AH25" i="10" s="1"/>
  <c r="AC25" i="10"/>
  <c r="AD25" i="10" s="1"/>
  <c r="Y25" i="10"/>
  <c r="Z25" i="10" s="1"/>
  <c r="U25" i="10"/>
  <c r="V25" i="10" s="1"/>
  <c r="Q25" i="10"/>
  <c r="R25" i="10" s="1"/>
  <c r="M25" i="10"/>
  <c r="N25" i="10" s="1"/>
  <c r="I25" i="10"/>
  <c r="J25" i="10" s="1"/>
  <c r="E25" i="10"/>
  <c r="F25" i="10" s="1"/>
  <c r="CS24" i="10"/>
  <c r="CT24" i="10" s="1"/>
  <c r="CO24" i="10"/>
  <c r="CP24" i="10" s="1"/>
  <c r="CK24" i="10"/>
  <c r="CG24" i="10"/>
  <c r="CC24" i="10"/>
  <c r="BY24" i="10"/>
  <c r="BU24" i="10"/>
  <c r="BQ24" i="10"/>
  <c r="BR24" i="10" s="1"/>
  <c r="BM24" i="10"/>
  <c r="BN24" i="10" s="1"/>
  <c r="BI24" i="10"/>
  <c r="BE24" i="10"/>
  <c r="BF24" i="10" s="1"/>
  <c r="BA24" i="10"/>
  <c r="BB24" i="10" s="1"/>
  <c r="AW24" i="10"/>
  <c r="AX24" i="10" s="1"/>
  <c r="AS24" i="10"/>
  <c r="AT24" i="10" s="1"/>
  <c r="AO24" i="10"/>
  <c r="AP24" i="10" s="1"/>
  <c r="AK24" i="10"/>
  <c r="AL24" i="10" s="1"/>
  <c r="AG24" i="10"/>
  <c r="AH24" i="10" s="1"/>
  <c r="AC24" i="10"/>
  <c r="AD24" i="10" s="1"/>
  <c r="Y24" i="10"/>
  <c r="Z24" i="10" s="1"/>
  <c r="U24" i="10"/>
  <c r="V24" i="10" s="1"/>
  <c r="Q24" i="10"/>
  <c r="R24" i="10" s="1"/>
  <c r="M24" i="10"/>
  <c r="N24" i="10" s="1"/>
  <c r="I24" i="10"/>
  <c r="J24" i="10" s="1"/>
  <c r="E24" i="10"/>
  <c r="F24" i="10" s="1"/>
  <c r="CS23" i="10"/>
  <c r="CT23" i="10" s="1"/>
  <c r="CO23" i="10"/>
  <c r="CP23" i="10" s="1"/>
  <c r="CK23" i="10"/>
  <c r="CG23" i="10"/>
  <c r="CC23" i="10"/>
  <c r="BY23" i="10"/>
  <c r="BU23" i="10"/>
  <c r="BQ23" i="10"/>
  <c r="BR23" i="10" s="1"/>
  <c r="BM23" i="10"/>
  <c r="BN23" i="10" s="1"/>
  <c r="BI23" i="10"/>
  <c r="BE23" i="10"/>
  <c r="BF23" i="10" s="1"/>
  <c r="BA23" i="10"/>
  <c r="BB23" i="10" s="1"/>
  <c r="AW23" i="10"/>
  <c r="AX23" i="10" s="1"/>
  <c r="AS23" i="10"/>
  <c r="AT23" i="10" s="1"/>
  <c r="AO23" i="10"/>
  <c r="AP23" i="10" s="1"/>
  <c r="AK23" i="10"/>
  <c r="AL23" i="10" s="1"/>
  <c r="AG23" i="10"/>
  <c r="AH23" i="10" s="1"/>
  <c r="AC23" i="10"/>
  <c r="AD23" i="10" s="1"/>
  <c r="Y23" i="10"/>
  <c r="Z23" i="10" s="1"/>
  <c r="U23" i="10"/>
  <c r="V23" i="10" s="1"/>
  <c r="Q23" i="10"/>
  <c r="R23" i="10" s="1"/>
  <c r="M23" i="10"/>
  <c r="N23" i="10" s="1"/>
  <c r="I23" i="10"/>
  <c r="J23" i="10" s="1"/>
  <c r="E23" i="10"/>
  <c r="F23" i="10" s="1"/>
  <c r="CS22" i="10"/>
  <c r="CT22" i="10" s="1"/>
  <c r="CO22" i="10"/>
  <c r="CP22" i="10" s="1"/>
  <c r="CK22" i="10"/>
  <c r="CG22" i="10"/>
  <c r="CC22" i="10"/>
  <c r="BY22" i="10"/>
  <c r="BU22" i="10"/>
  <c r="BQ22" i="10"/>
  <c r="BR22" i="10" s="1"/>
  <c r="BM22" i="10"/>
  <c r="BN22" i="10" s="1"/>
  <c r="BI22" i="10"/>
  <c r="BE22" i="10"/>
  <c r="BF22" i="10" s="1"/>
  <c r="BA22" i="10"/>
  <c r="BB22" i="10" s="1"/>
  <c r="AW22" i="10"/>
  <c r="AX22" i="10" s="1"/>
  <c r="AS22" i="10"/>
  <c r="AT22" i="10" s="1"/>
  <c r="AO22" i="10"/>
  <c r="AP22" i="10" s="1"/>
  <c r="AK22" i="10"/>
  <c r="AL22" i="10" s="1"/>
  <c r="AG22" i="10"/>
  <c r="AH22" i="10" s="1"/>
  <c r="AC22" i="10"/>
  <c r="AD22" i="10" s="1"/>
  <c r="Y22" i="10"/>
  <c r="Z22" i="10" s="1"/>
  <c r="U22" i="10"/>
  <c r="V22" i="10" s="1"/>
  <c r="Q22" i="10"/>
  <c r="R22" i="10" s="1"/>
  <c r="M22" i="10"/>
  <c r="N22" i="10" s="1"/>
  <c r="I22" i="10"/>
  <c r="J22" i="10" s="1"/>
  <c r="E22" i="10"/>
  <c r="F22" i="10" s="1"/>
  <c r="CS21" i="10"/>
  <c r="CT21" i="10" s="1"/>
  <c r="CO21" i="10"/>
  <c r="CP21" i="10" s="1"/>
  <c r="CK21" i="10"/>
  <c r="CG21" i="10"/>
  <c r="CC21" i="10"/>
  <c r="BY21" i="10"/>
  <c r="BU21" i="10"/>
  <c r="BQ21" i="10"/>
  <c r="BR21" i="10" s="1"/>
  <c r="BM21" i="10"/>
  <c r="BN21" i="10" s="1"/>
  <c r="BI21" i="10"/>
  <c r="BE21" i="10"/>
  <c r="BF21" i="10" s="1"/>
  <c r="BA21" i="10"/>
  <c r="BB21" i="10" s="1"/>
  <c r="AW21" i="10"/>
  <c r="AX21" i="10" s="1"/>
  <c r="AS21" i="10"/>
  <c r="AT21" i="10" s="1"/>
  <c r="AO21" i="10"/>
  <c r="AP21" i="10" s="1"/>
  <c r="AK21" i="10"/>
  <c r="AL21" i="10" s="1"/>
  <c r="AG21" i="10"/>
  <c r="AH21" i="10" s="1"/>
  <c r="AC21" i="10"/>
  <c r="AD21" i="10" s="1"/>
  <c r="Y21" i="10"/>
  <c r="Z21" i="10" s="1"/>
  <c r="U21" i="10"/>
  <c r="V21" i="10" s="1"/>
  <c r="Q21" i="10"/>
  <c r="R21" i="10" s="1"/>
  <c r="M21" i="10"/>
  <c r="N21" i="10" s="1"/>
  <c r="I21" i="10"/>
  <c r="J21" i="10" s="1"/>
  <c r="E21" i="10"/>
  <c r="F21" i="10" s="1"/>
  <c r="CS20" i="10"/>
  <c r="CT20" i="10" s="1"/>
  <c r="CO20" i="10"/>
  <c r="CP20" i="10" s="1"/>
  <c r="CK20" i="10"/>
  <c r="CG20" i="10"/>
  <c r="CC20" i="10"/>
  <c r="BY20" i="10"/>
  <c r="BU20" i="10"/>
  <c r="BQ20" i="10"/>
  <c r="BR20" i="10" s="1"/>
  <c r="BM20" i="10"/>
  <c r="BN20" i="10" s="1"/>
  <c r="BI20" i="10"/>
  <c r="BE20" i="10"/>
  <c r="BF20" i="10" s="1"/>
  <c r="BA20" i="10"/>
  <c r="BB20" i="10" s="1"/>
  <c r="AW20" i="10"/>
  <c r="AX20" i="10" s="1"/>
  <c r="AS20" i="10"/>
  <c r="AT20" i="10" s="1"/>
  <c r="AO20" i="10"/>
  <c r="AP20" i="10" s="1"/>
  <c r="AK20" i="10"/>
  <c r="AL20" i="10" s="1"/>
  <c r="AG20" i="10"/>
  <c r="AH20" i="10" s="1"/>
  <c r="AC20" i="10"/>
  <c r="AD20" i="10" s="1"/>
  <c r="Y20" i="10"/>
  <c r="Z20" i="10" s="1"/>
  <c r="U20" i="10"/>
  <c r="V20" i="10" s="1"/>
  <c r="Q20" i="10"/>
  <c r="R20" i="10" s="1"/>
  <c r="M20" i="10"/>
  <c r="N20" i="10" s="1"/>
  <c r="I20" i="10"/>
  <c r="J20" i="10" s="1"/>
  <c r="E20" i="10"/>
  <c r="F20" i="10" s="1"/>
  <c r="CS19" i="10"/>
  <c r="CT19" i="10" s="1"/>
  <c r="CO19" i="10"/>
  <c r="CP19" i="10" s="1"/>
  <c r="CK19" i="10"/>
  <c r="CG19" i="10"/>
  <c r="CC19" i="10"/>
  <c r="BY19" i="10"/>
  <c r="BU19" i="10"/>
  <c r="BQ19" i="10"/>
  <c r="BR19" i="10" s="1"/>
  <c r="BM19" i="10"/>
  <c r="BN19" i="10" s="1"/>
  <c r="BI19" i="10"/>
  <c r="BE19" i="10"/>
  <c r="BF19" i="10" s="1"/>
  <c r="BA19" i="10"/>
  <c r="BB19" i="10" s="1"/>
  <c r="AW19" i="10"/>
  <c r="AX19" i="10" s="1"/>
  <c r="AS19" i="10"/>
  <c r="AT19" i="10" s="1"/>
  <c r="AO19" i="10"/>
  <c r="AP19" i="10" s="1"/>
  <c r="AK19" i="10"/>
  <c r="AL19" i="10" s="1"/>
  <c r="AG19" i="10"/>
  <c r="AH19" i="10" s="1"/>
  <c r="AC19" i="10"/>
  <c r="AD19" i="10" s="1"/>
  <c r="Y19" i="10"/>
  <c r="Z19" i="10" s="1"/>
  <c r="U19" i="10"/>
  <c r="V19" i="10" s="1"/>
  <c r="Q19" i="10"/>
  <c r="R19" i="10" s="1"/>
  <c r="M19" i="10"/>
  <c r="N19" i="10" s="1"/>
  <c r="I19" i="10"/>
  <c r="J19" i="10" s="1"/>
  <c r="E19" i="10"/>
  <c r="F19" i="10" s="1"/>
  <c r="CS18" i="10"/>
  <c r="CT18" i="10" s="1"/>
  <c r="CO18" i="10"/>
  <c r="CP18" i="10" s="1"/>
  <c r="CK18" i="10"/>
  <c r="CG18" i="10"/>
  <c r="CC18" i="10"/>
  <c r="BY18" i="10"/>
  <c r="BU18" i="10"/>
  <c r="BQ18" i="10"/>
  <c r="BR18" i="10" s="1"/>
  <c r="BM18" i="10"/>
  <c r="BN18" i="10" s="1"/>
  <c r="BI18" i="10"/>
  <c r="BE18" i="10"/>
  <c r="BF18" i="10" s="1"/>
  <c r="BA18" i="10"/>
  <c r="BB18" i="10" s="1"/>
  <c r="AW18" i="10"/>
  <c r="AX18" i="10" s="1"/>
  <c r="AS18" i="10"/>
  <c r="AT18" i="10" s="1"/>
  <c r="AO18" i="10"/>
  <c r="AP18" i="10" s="1"/>
  <c r="AK18" i="10"/>
  <c r="AL18" i="10" s="1"/>
  <c r="AG18" i="10"/>
  <c r="AH18" i="10" s="1"/>
  <c r="AC18" i="10"/>
  <c r="AD18" i="10" s="1"/>
  <c r="Y18" i="10"/>
  <c r="Z18" i="10" s="1"/>
  <c r="U18" i="10"/>
  <c r="V18" i="10" s="1"/>
  <c r="Q18" i="10"/>
  <c r="R18" i="10" s="1"/>
  <c r="M18" i="10"/>
  <c r="N18" i="10" s="1"/>
  <c r="I18" i="10"/>
  <c r="J18" i="10" s="1"/>
  <c r="E18" i="10"/>
  <c r="F18" i="10" s="1"/>
  <c r="CS17" i="10"/>
  <c r="CT17" i="10" s="1"/>
  <c r="CO17" i="10"/>
  <c r="CP17" i="10" s="1"/>
  <c r="CK17" i="10"/>
  <c r="CG17" i="10"/>
  <c r="CC17" i="10"/>
  <c r="BY17" i="10"/>
  <c r="BU17" i="10"/>
  <c r="BQ17" i="10"/>
  <c r="BR17" i="10" s="1"/>
  <c r="BM17" i="10"/>
  <c r="BN17" i="10" s="1"/>
  <c r="BI17" i="10"/>
  <c r="BE17" i="10"/>
  <c r="BF17" i="10" s="1"/>
  <c r="BA17" i="10"/>
  <c r="BB17" i="10" s="1"/>
  <c r="AW17" i="10"/>
  <c r="AX17" i="10" s="1"/>
  <c r="AS17" i="10"/>
  <c r="AT17" i="10" s="1"/>
  <c r="AO17" i="10"/>
  <c r="AP17" i="10" s="1"/>
  <c r="AK17" i="10"/>
  <c r="AL17" i="10" s="1"/>
  <c r="AG17" i="10"/>
  <c r="AH17" i="10" s="1"/>
  <c r="AC17" i="10"/>
  <c r="AD17" i="10" s="1"/>
  <c r="Y17" i="10"/>
  <c r="Z17" i="10" s="1"/>
  <c r="U17" i="10"/>
  <c r="V17" i="10" s="1"/>
  <c r="Q17" i="10"/>
  <c r="R17" i="10" s="1"/>
  <c r="M17" i="10"/>
  <c r="N17" i="10" s="1"/>
  <c r="I17" i="10"/>
  <c r="J17" i="10" s="1"/>
  <c r="E17" i="10"/>
  <c r="F17" i="10" s="1"/>
  <c r="CS16" i="10"/>
  <c r="CT16" i="10" s="1"/>
  <c r="CO16" i="10"/>
  <c r="CP16" i="10" s="1"/>
  <c r="CK16" i="10"/>
  <c r="CG16" i="10"/>
  <c r="CC16" i="10"/>
  <c r="BY16" i="10"/>
  <c r="BU16" i="10"/>
  <c r="BQ16" i="10"/>
  <c r="BR16" i="10" s="1"/>
  <c r="BM16" i="10"/>
  <c r="BN16" i="10" s="1"/>
  <c r="BI16" i="10"/>
  <c r="BE16" i="10"/>
  <c r="BF16" i="10" s="1"/>
  <c r="BA16" i="10"/>
  <c r="BB16" i="10" s="1"/>
  <c r="AW16" i="10"/>
  <c r="AX16" i="10" s="1"/>
  <c r="AS16" i="10"/>
  <c r="AT16" i="10" s="1"/>
  <c r="AO16" i="10"/>
  <c r="AP16" i="10" s="1"/>
  <c r="AK16" i="10"/>
  <c r="AL16" i="10" s="1"/>
  <c r="AG16" i="10"/>
  <c r="AH16" i="10" s="1"/>
  <c r="AC16" i="10"/>
  <c r="AD16" i="10" s="1"/>
  <c r="Y16" i="10"/>
  <c r="Z16" i="10" s="1"/>
  <c r="U16" i="10"/>
  <c r="V16" i="10" s="1"/>
  <c r="Q16" i="10"/>
  <c r="R16" i="10" s="1"/>
  <c r="M16" i="10"/>
  <c r="N16" i="10" s="1"/>
  <c r="I16" i="10"/>
  <c r="J16" i="10" s="1"/>
  <c r="E16" i="10"/>
  <c r="F16" i="10" s="1"/>
  <c r="CS15" i="10"/>
  <c r="CT15" i="10" s="1"/>
  <c r="CO15" i="10"/>
  <c r="CP15" i="10" s="1"/>
  <c r="CK15" i="10"/>
  <c r="CG15" i="10"/>
  <c r="CC15" i="10"/>
  <c r="BY15" i="10"/>
  <c r="BU15" i="10"/>
  <c r="BQ15" i="10"/>
  <c r="BR15" i="10" s="1"/>
  <c r="BM15" i="10"/>
  <c r="BN15" i="10" s="1"/>
  <c r="BI15" i="10"/>
  <c r="BE15" i="10"/>
  <c r="BF15" i="10" s="1"/>
  <c r="BA15" i="10"/>
  <c r="BB15" i="10" s="1"/>
  <c r="AW15" i="10"/>
  <c r="AX15" i="10" s="1"/>
  <c r="AS15" i="10"/>
  <c r="AT15" i="10" s="1"/>
  <c r="AO15" i="10"/>
  <c r="AP15" i="10" s="1"/>
  <c r="AK15" i="10"/>
  <c r="AL15" i="10" s="1"/>
  <c r="AG15" i="10"/>
  <c r="AH15" i="10" s="1"/>
  <c r="AC15" i="10"/>
  <c r="AD15" i="10" s="1"/>
  <c r="Y15" i="10"/>
  <c r="Z15" i="10" s="1"/>
  <c r="U15" i="10"/>
  <c r="V15" i="10" s="1"/>
  <c r="Q15" i="10"/>
  <c r="R15" i="10" s="1"/>
  <c r="M15" i="10"/>
  <c r="N15" i="10" s="1"/>
  <c r="I15" i="10"/>
  <c r="J15" i="10" s="1"/>
  <c r="E15" i="10"/>
  <c r="F15" i="10" s="1"/>
  <c r="CS14" i="10"/>
  <c r="CT14" i="10" s="1"/>
  <c r="CO14" i="10"/>
  <c r="CP14" i="10" s="1"/>
  <c r="CK14" i="10"/>
  <c r="CG14" i="10"/>
  <c r="CC14" i="10"/>
  <c r="BY14" i="10"/>
  <c r="BU14" i="10"/>
  <c r="BQ14" i="10"/>
  <c r="BR14" i="10" s="1"/>
  <c r="BM14" i="10"/>
  <c r="BN14" i="10" s="1"/>
  <c r="BI14" i="10"/>
  <c r="BE14" i="10"/>
  <c r="BF14" i="10" s="1"/>
  <c r="BA14" i="10"/>
  <c r="BB14" i="10" s="1"/>
  <c r="AW14" i="10"/>
  <c r="AX14" i="10" s="1"/>
  <c r="AS14" i="10"/>
  <c r="AT14" i="10" s="1"/>
  <c r="AO14" i="10"/>
  <c r="AP14" i="10" s="1"/>
  <c r="AK14" i="10"/>
  <c r="AL14" i="10" s="1"/>
  <c r="AG14" i="10"/>
  <c r="AH14" i="10" s="1"/>
  <c r="AC14" i="10"/>
  <c r="AD14" i="10" s="1"/>
  <c r="Y14" i="10"/>
  <c r="Z14" i="10" s="1"/>
  <c r="U14" i="10"/>
  <c r="V14" i="10" s="1"/>
  <c r="Q14" i="10"/>
  <c r="R14" i="10" s="1"/>
  <c r="M14" i="10"/>
  <c r="N14" i="10" s="1"/>
  <c r="I14" i="10"/>
  <c r="J14" i="10" s="1"/>
  <c r="E14" i="10"/>
  <c r="F14" i="10" s="1"/>
  <c r="CS13" i="10"/>
  <c r="CT13" i="10" s="1"/>
  <c r="CO13" i="10"/>
  <c r="CP13" i="10" s="1"/>
  <c r="CK13" i="10"/>
  <c r="CG13" i="10"/>
  <c r="CC13" i="10"/>
  <c r="BY13" i="10"/>
  <c r="BU13" i="10"/>
  <c r="BQ13" i="10"/>
  <c r="BR13" i="10" s="1"/>
  <c r="BM13" i="10"/>
  <c r="BN13" i="10" s="1"/>
  <c r="BI13" i="10"/>
  <c r="BE13" i="10"/>
  <c r="BF13" i="10" s="1"/>
  <c r="BA13" i="10"/>
  <c r="BB13" i="10" s="1"/>
  <c r="AW13" i="10"/>
  <c r="AX13" i="10" s="1"/>
  <c r="AS13" i="10"/>
  <c r="AT13" i="10" s="1"/>
  <c r="AO13" i="10"/>
  <c r="AP13" i="10" s="1"/>
  <c r="AK13" i="10"/>
  <c r="AL13" i="10" s="1"/>
  <c r="AG13" i="10"/>
  <c r="AH13" i="10" s="1"/>
  <c r="AC13" i="10"/>
  <c r="AD13" i="10" s="1"/>
  <c r="Y13" i="10"/>
  <c r="Z13" i="10" s="1"/>
  <c r="U13" i="10"/>
  <c r="V13" i="10" s="1"/>
  <c r="Q13" i="10"/>
  <c r="R13" i="10" s="1"/>
  <c r="M13" i="10"/>
  <c r="N13" i="10" s="1"/>
  <c r="I13" i="10"/>
  <c r="J13" i="10" s="1"/>
  <c r="E13" i="10"/>
  <c r="F13" i="10" s="1"/>
  <c r="CS12" i="10"/>
  <c r="CT12" i="10" s="1"/>
  <c r="CO12" i="10"/>
  <c r="CP12" i="10" s="1"/>
  <c r="CK12" i="10"/>
  <c r="CG12" i="10"/>
  <c r="CC12" i="10"/>
  <c r="BY12" i="10"/>
  <c r="BU12" i="10"/>
  <c r="BQ12" i="10"/>
  <c r="BR12" i="10" s="1"/>
  <c r="BM12" i="10"/>
  <c r="BN12" i="10" s="1"/>
  <c r="BI12" i="10"/>
  <c r="BE12" i="10"/>
  <c r="BF12" i="10" s="1"/>
  <c r="BA12" i="10"/>
  <c r="BB12" i="10" s="1"/>
  <c r="AW12" i="10"/>
  <c r="AX12" i="10" s="1"/>
  <c r="AS12" i="10"/>
  <c r="AT12" i="10" s="1"/>
  <c r="AO12" i="10"/>
  <c r="AP12" i="10" s="1"/>
  <c r="AK12" i="10"/>
  <c r="AL12" i="10" s="1"/>
  <c r="AG12" i="10"/>
  <c r="AH12" i="10" s="1"/>
  <c r="AC12" i="10"/>
  <c r="AD12" i="10" s="1"/>
  <c r="Y12" i="10"/>
  <c r="Z12" i="10" s="1"/>
  <c r="U12" i="10"/>
  <c r="V12" i="10" s="1"/>
  <c r="Q12" i="10"/>
  <c r="R12" i="10" s="1"/>
  <c r="M12" i="10"/>
  <c r="N12" i="10" s="1"/>
  <c r="I12" i="10"/>
  <c r="J12" i="10" s="1"/>
  <c r="E12" i="10"/>
  <c r="F12" i="10" s="1"/>
  <c r="CS11" i="10"/>
  <c r="CT11" i="10" s="1"/>
  <c r="CO11" i="10"/>
  <c r="CP11" i="10" s="1"/>
  <c r="CK11" i="10"/>
  <c r="CG11" i="10"/>
  <c r="CC11" i="10"/>
  <c r="BY11" i="10"/>
  <c r="BU11" i="10"/>
  <c r="BQ11" i="10"/>
  <c r="BR11" i="10" s="1"/>
  <c r="BM11" i="10"/>
  <c r="BN11" i="10" s="1"/>
  <c r="BI11" i="10"/>
  <c r="BE11" i="10"/>
  <c r="BF11" i="10" s="1"/>
  <c r="BA11" i="10"/>
  <c r="BB11" i="10" s="1"/>
  <c r="AW11" i="10"/>
  <c r="AX11" i="10" s="1"/>
  <c r="AS11" i="10"/>
  <c r="AT11" i="10" s="1"/>
  <c r="AO11" i="10"/>
  <c r="AP11" i="10" s="1"/>
  <c r="AK11" i="10"/>
  <c r="AL11" i="10" s="1"/>
  <c r="AG11" i="10"/>
  <c r="AH11" i="10" s="1"/>
  <c r="AC11" i="10"/>
  <c r="AD11" i="10" s="1"/>
  <c r="Y11" i="10"/>
  <c r="Z11" i="10" s="1"/>
  <c r="U11" i="10"/>
  <c r="V11" i="10" s="1"/>
  <c r="Q11" i="10"/>
  <c r="R11" i="10" s="1"/>
  <c r="M11" i="10"/>
  <c r="N11" i="10" s="1"/>
  <c r="I11" i="10"/>
  <c r="J11" i="10" s="1"/>
  <c r="E11" i="10"/>
  <c r="F11" i="10" s="1"/>
  <c r="CS10" i="10"/>
  <c r="CT10" i="10" s="1"/>
  <c r="CO10" i="10"/>
  <c r="CP10" i="10" s="1"/>
  <c r="CK10" i="10"/>
  <c r="CG10" i="10"/>
  <c r="CC10" i="10"/>
  <c r="BY10" i="10"/>
  <c r="BU10" i="10"/>
  <c r="BQ10" i="10"/>
  <c r="BR10" i="10" s="1"/>
  <c r="BM10" i="10"/>
  <c r="BN10" i="10" s="1"/>
  <c r="BI10" i="10"/>
  <c r="BE10" i="10"/>
  <c r="BF10" i="10" s="1"/>
  <c r="BA10" i="10"/>
  <c r="BB10" i="10" s="1"/>
  <c r="AW10" i="10"/>
  <c r="AX10" i="10" s="1"/>
  <c r="AS10" i="10"/>
  <c r="AT10" i="10" s="1"/>
  <c r="AO10" i="10"/>
  <c r="AP10" i="10" s="1"/>
  <c r="AK10" i="10"/>
  <c r="AL10" i="10" s="1"/>
  <c r="AG10" i="10"/>
  <c r="AH10" i="10" s="1"/>
  <c r="AC10" i="10"/>
  <c r="AD10" i="10" s="1"/>
  <c r="Y10" i="10"/>
  <c r="Z10" i="10" s="1"/>
  <c r="U10" i="10"/>
  <c r="V10" i="10" s="1"/>
  <c r="Q10" i="10"/>
  <c r="R10" i="10" s="1"/>
  <c r="M10" i="10"/>
  <c r="N10" i="10" s="1"/>
  <c r="I10" i="10"/>
  <c r="J10" i="10" s="1"/>
  <c r="E10" i="10"/>
  <c r="F10" i="10" s="1"/>
  <c r="CS9" i="10"/>
  <c r="CT9" i="10" s="1"/>
  <c r="CO9" i="10"/>
  <c r="CP9" i="10" s="1"/>
  <c r="CK9" i="10"/>
  <c r="CG9" i="10"/>
  <c r="CC9" i="10"/>
  <c r="BY9" i="10"/>
  <c r="BU9" i="10"/>
  <c r="BQ9" i="10"/>
  <c r="BR9" i="10" s="1"/>
  <c r="BM9" i="10"/>
  <c r="BN9" i="10" s="1"/>
  <c r="BI9" i="10"/>
  <c r="BE9" i="10"/>
  <c r="BF9" i="10" s="1"/>
  <c r="BA9" i="10"/>
  <c r="BB9" i="10" s="1"/>
  <c r="AW9" i="10"/>
  <c r="AX9" i="10" s="1"/>
  <c r="AS9" i="10"/>
  <c r="AT9" i="10" s="1"/>
  <c r="AO9" i="10"/>
  <c r="AP9" i="10" s="1"/>
  <c r="AK9" i="10"/>
  <c r="AL9" i="10" s="1"/>
  <c r="AG9" i="10"/>
  <c r="AH9" i="10" s="1"/>
  <c r="AC9" i="10"/>
  <c r="AD9" i="10" s="1"/>
  <c r="Y9" i="10"/>
  <c r="Z9" i="10" s="1"/>
  <c r="U9" i="10"/>
  <c r="V9" i="10" s="1"/>
  <c r="Q9" i="10"/>
  <c r="R9" i="10" s="1"/>
  <c r="M9" i="10"/>
  <c r="N9" i="10" s="1"/>
  <c r="I9" i="10"/>
  <c r="J9" i="10" s="1"/>
  <c r="E9" i="10"/>
  <c r="F9" i="10" s="1"/>
  <c r="CS8" i="10"/>
  <c r="CT8" i="10" s="1"/>
  <c r="CO8" i="10"/>
  <c r="CP8" i="10" s="1"/>
  <c r="CK8" i="10"/>
  <c r="CG8" i="10"/>
  <c r="CC8" i="10"/>
  <c r="BY8" i="10"/>
  <c r="BU8" i="10"/>
  <c r="BQ8" i="10"/>
  <c r="BR8" i="10" s="1"/>
  <c r="BM8" i="10"/>
  <c r="BN8" i="10" s="1"/>
  <c r="BI8" i="10"/>
  <c r="BE8" i="10"/>
  <c r="BF8" i="10" s="1"/>
  <c r="BA8" i="10"/>
  <c r="BB8" i="10" s="1"/>
  <c r="AW8" i="10"/>
  <c r="AX8" i="10" s="1"/>
  <c r="AS8" i="10"/>
  <c r="AT8" i="10" s="1"/>
  <c r="AO8" i="10"/>
  <c r="AP8" i="10" s="1"/>
  <c r="AK8" i="10"/>
  <c r="AL8" i="10" s="1"/>
  <c r="AG8" i="10"/>
  <c r="AH8" i="10" s="1"/>
  <c r="AC8" i="10"/>
  <c r="AD8" i="10" s="1"/>
  <c r="Y8" i="10"/>
  <c r="Z8" i="10" s="1"/>
  <c r="U8" i="10"/>
  <c r="V8" i="10" s="1"/>
  <c r="Q8" i="10"/>
  <c r="R8" i="10" s="1"/>
  <c r="M8" i="10"/>
  <c r="N8" i="10" s="1"/>
  <c r="I8" i="10"/>
  <c r="J8" i="10" s="1"/>
  <c r="E8" i="10"/>
  <c r="F8" i="10" s="1"/>
  <c r="CS7" i="10"/>
  <c r="CT7" i="10" s="1"/>
  <c r="CO7" i="10"/>
  <c r="CP7" i="10" s="1"/>
  <c r="CK7" i="10"/>
  <c r="CG7" i="10"/>
  <c r="CC7" i="10"/>
  <c r="BY7" i="10"/>
  <c r="BU7" i="10"/>
  <c r="BQ7" i="10"/>
  <c r="BR7" i="10" s="1"/>
  <c r="BM7" i="10"/>
  <c r="BN7" i="10" s="1"/>
  <c r="BI7" i="10"/>
  <c r="BE7" i="10"/>
  <c r="BF7" i="10" s="1"/>
  <c r="BA7" i="10"/>
  <c r="BB7" i="10" s="1"/>
  <c r="AW7" i="10"/>
  <c r="AX7" i="10" s="1"/>
  <c r="AS7" i="10"/>
  <c r="AT7" i="10" s="1"/>
  <c r="AO7" i="10"/>
  <c r="AP7" i="10" s="1"/>
  <c r="AK7" i="10"/>
  <c r="AL7" i="10" s="1"/>
  <c r="AG7" i="10"/>
  <c r="AH7" i="10" s="1"/>
  <c r="AC7" i="10"/>
  <c r="AD7" i="10" s="1"/>
  <c r="Y7" i="10"/>
  <c r="Z7" i="10" s="1"/>
  <c r="U7" i="10"/>
  <c r="V7" i="10" s="1"/>
  <c r="Q7" i="10"/>
  <c r="R7" i="10" s="1"/>
  <c r="M7" i="10"/>
  <c r="N7" i="10" s="1"/>
  <c r="I7" i="10"/>
  <c r="J7" i="10" s="1"/>
  <c r="E7" i="10"/>
  <c r="F7" i="10" s="1"/>
  <c r="CS6" i="10"/>
  <c r="CT6" i="10" s="1"/>
  <c r="CO6" i="10"/>
  <c r="CP6" i="10" s="1"/>
  <c r="CK6" i="10"/>
  <c r="CG6" i="10"/>
  <c r="CC6" i="10"/>
  <c r="BY6" i="10"/>
  <c r="BU6" i="10"/>
  <c r="BQ6" i="10"/>
  <c r="BR6" i="10" s="1"/>
  <c r="BM6" i="10"/>
  <c r="BN6" i="10" s="1"/>
  <c r="BI6" i="10"/>
  <c r="BE6" i="10"/>
  <c r="BF6" i="10" s="1"/>
  <c r="BA6" i="10"/>
  <c r="BB6" i="10" s="1"/>
  <c r="AW6" i="10"/>
  <c r="AX6" i="10" s="1"/>
  <c r="AS6" i="10"/>
  <c r="AT6" i="10" s="1"/>
  <c r="AO6" i="10"/>
  <c r="AP6" i="10" s="1"/>
  <c r="AK6" i="10"/>
  <c r="AL6" i="10" s="1"/>
  <c r="AG6" i="10"/>
  <c r="AH6" i="10" s="1"/>
  <c r="AC6" i="10"/>
  <c r="AD6" i="10" s="1"/>
  <c r="Y6" i="10"/>
  <c r="Z6" i="10" s="1"/>
  <c r="U6" i="10"/>
  <c r="V6" i="10" s="1"/>
  <c r="Q6" i="10"/>
  <c r="R6" i="10" s="1"/>
  <c r="M6" i="10"/>
  <c r="N6" i="10" s="1"/>
  <c r="I6" i="10"/>
  <c r="J6" i="10" s="1"/>
  <c r="E6" i="10"/>
  <c r="F6" i="10" s="1"/>
  <c r="CS5" i="10"/>
  <c r="CT5" i="10" s="1"/>
  <c r="CO5" i="10"/>
  <c r="CP5" i="10" s="1"/>
  <c r="CK5" i="10"/>
  <c r="CG5" i="10"/>
  <c r="CC5" i="10"/>
  <c r="BY5" i="10"/>
  <c r="BU5" i="10"/>
  <c r="BQ5" i="10"/>
  <c r="BR5" i="10" s="1"/>
  <c r="BM5" i="10"/>
  <c r="BN5" i="10" s="1"/>
  <c r="BI5" i="10"/>
  <c r="BE5" i="10"/>
  <c r="BF5" i="10" s="1"/>
  <c r="BA5" i="10"/>
  <c r="BB5" i="10" s="1"/>
  <c r="AW5" i="10"/>
  <c r="AX5" i="10" s="1"/>
  <c r="AS5" i="10"/>
  <c r="AT5" i="10" s="1"/>
  <c r="AO5" i="10"/>
  <c r="AP5" i="10" s="1"/>
  <c r="AK5" i="10"/>
  <c r="AL5" i="10" s="1"/>
  <c r="AG5" i="10"/>
  <c r="AH5" i="10" s="1"/>
  <c r="AC5" i="10"/>
  <c r="AD5" i="10" s="1"/>
  <c r="Y5" i="10"/>
  <c r="Z5" i="10" s="1"/>
  <c r="U5" i="10"/>
  <c r="V5" i="10" s="1"/>
  <c r="Q5" i="10"/>
  <c r="R5" i="10" s="1"/>
  <c r="M5" i="10"/>
  <c r="N5" i="10" s="1"/>
  <c r="I5" i="10"/>
  <c r="J5" i="10" s="1"/>
  <c r="E5" i="10"/>
  <c r="F5" i="10" s="1"/>
  <c r="CS4" i="10"/>
  <c r="CO4" i="10"/>
  <c r="CP4" i="10" s="1"/>
  <c r="CK4" i="10"/>
  <c r="CG4" i="10"/>
  <c r="CC4" i="10"/>
  <c r="BY4" i="10"/>
  <c r="BU4" i="10"/>
  <c r="BQ4" i="10"/>
  <c r="BR4" i="10" s="1"/>
  <c r="BM4" i="10"/>
  <c r="BN4" i="10" s="1"/>
  <c r="BI4" i="10"/>
  <c r="BE4" i="10"/>
  <c r="BF4" i="10" s="1"/>
  <c r="BA4" i="10"/>
  <c r="BB4" i="10" s="1"/>
  <c r="AS4" i="10"/>
  <c r="AT4" i="10" s="1"/>
  <c r="AO4" i="10"/>
  <c r="AP4" i="10" s="1"/>
  <c r="AK4" i="10"/>
  <c r="AL4" i="10" s="1"/>
  <c r="AG4" i="10"/>
  <c r="AH4" i="10" s="1"/>
  <c r="AC4" i="10"/>
  <c r="AD4" i="10" s="1"/>
  <c r="Y4" i="10"/>
  <c r="Z4" i="10" s="1"/>
  <c r="U4" i="10"/>
  <c r="Q4" i="10"/>
  <c r="R4" i="10" s="1"/>
  <c r="M4" i="10"/>
  <c r="N4" i="10" s="1"/>
  <c r="I4" i="10"/>
  <c r="J4" i="10" s="1"/>
  <c r="E4" i="10"/>
  <c r="F4" i="10" s="1"/>
  <c r="J860" i="8"/>
  <c r="J859" i="8"/>
  <c r="J858" i="8"/>
  <c r="J857" i="8"/>
  <c r="J856" i="8"/>
  <c r="J855" i="8"/>
  <c r="J854" i="8"/>
  <c r="J853" i="8"/>
  <c r="J852" i="8"/>
  <c r="J851" i="8"/>
  <c r="J850" i="8"/>
  <c r="J849" i="8"/>
  <c r="J848" i="8"/>
  <c r="J847" i="8"/>
  <c r="J846" i="8"/>
  <c r="J845" i="8"/>
  <c r="J844" i="8"/>
  <c r="J843" i="8"/>
  <c r="J842" i="8"/>
  <c r="J841" i="8"/>
  <c r="J840" i="8"/>
  <c r="J839" i="8"/>
  <c r="J838" i="8"/>
  <c r="J837" i="8"/>
  <c r="J836" i="8"/>
  <c r="J835" i="8"/>
  <c r="J834" i="8"/>
  <c r="J833" i="8"/>
  <c r="J832" i="8"/>
  <c r="J831" i="8"/>
  <c r="J830" i="8"/>
  <c r="J829" i="8"/>
  <c r="J828" i="8"/>
  <c r="J827" i="8"/>
  <c r="J826" i="8"/>
  <c r="J825" i="8"/>
  <c r="J824" i="8"/>
  <c r="J823" i="8"/>
  <c r="J822" i="8"/>
  <c r="J821" i="8"/>
  <c r="J820" i="8"/>
  <c r="J819" i="8"/>
  <c r="J818" i="8"/>
  <c r="J817" i="8"/>
  <c r="J816" i="8"/>
  <c r="J815" i="8"/>
  <c r="J814" i="8"/>
  <c r="J813" i="8"/>
  <c r="J812" i="8"/>
  <c r="J811" i="8"/>
  <c r="J810" i="8"/>
  <c r="J809" i="8"/>
  <c r="J808" i="8"/>
  <c r="J807" i="8"/>
  <c r="J806" i="8"/>
  <c r="J805" i="8"/>
  <c r="J804" i="8"/>
  <c r="J803" i="8"/>
  <c r="J802" i="8"/>
  <c r="J801" i="8"/>
  <c r="J800" i="8"/>
  <c r="J799" i="8"/>
  <c r="J798" i="8"/>
  <c r="J797" i="8"/>
  <c r="J796" i="8"/>
  <c r="J795" i="8"/>
  <c r="J794" i="8"/>
  <c r="J793" i="8"/>
  <c r="J792" i="8"/>
  <c r="J791" i="8"/>
  <c r="J790" i="8"/>
  <c r="J789" i="8"/>
  <c r="J788" i="8"/>
  <c r="J787" i="8"/>
  <c r="J786" i="8"/>
  <c r="J785" i="8"/>
  <c r="J784" i="8"/>
  <c r="J783" i="8"/>
  <c r="J782" i="8"/>
  <c r="J781" i="8"/>
  <c r="J780" i="8"/>
  <c r="J779" i="8"/>
  <c r="J778" i="8"/>
  <c r="J777" i="8"/>
  <c r="J776" i="8"/>
  <c r="J775" i="8"/>
  <c r="J774" i="8"/>
  <c r="J773" i="8"/>
  <c r="J772" i="8"/>
  <c r="J771" i="8"/>
  <c r="J770" i="8"/>
  <c r="J769" i="8"/>
  <c r="J768" i="8"/>
  <c r="J767" i="8"/>
  <c r="J766" i="8"/>
  <c r="J765" i="8"/>
  <c r="J764" i="8"/>
  <c r="J763" i="8"/>
  <c r="J762" i="8"/>
  <c r="J761" i="8"/>
  <c r="J760" i="8"/>
  <c r="J759" i="8"/>
  <c r="J758" i="8"/>
  <c r="J757" i="8"/>
  <c r="J756" i="8"/>
  <c r="J755" i="8"/>
  <c r="J754" i="8"/>
  <c r="J753" i="8"/>
  <c r="J752" i="8"/>
  <c r="J751" i="8"/>
  <c r="J750" i="8"/>
  <c r="J749" i="8"/>
  <c r="J748" i="8"/>
  <c r="J747" i="8"/>
  <c r="J746" i="8"/>
  <c r="J745" i="8"/>
  <c r="J744" i="8"/>
  <c r="J743" i="8"/>
  <c r="J742" i="8"/>
  <c r="J741" i="8"/>
  <c r="J740" i="8"/>
  <c r="J739" i="8"/>
  <c r="J738" i="8"/>
  <c r="J737" i="8"/>
  <c r="J736" i="8"/>
  <c r="J735" i="8"/>
  <c r="J734" i="8"/>
  <c r="J733" i="8"/>
  <c r="J732" i="8"/>
  <c r="J731" i="8"/>
  <c r="J730" i="8"/>
  <c r="J729" i="8"/>
  <c r="J728" i="8"/>
  <c r="J727" i="8"/>
  <c r="J726" i="8"/>
  <c r="J725" i="8"/>
  <c r="J724" i="8"/>
  <c r="J723" i="8"/>
  <c r="J722" i="8"/>
  <c r="J721" i="8"/>
  <c r="J720" i="8"/>
  <c r="J719" i="8"/>
  <c r="J718" i="8"/>
  <c r="J717" i="8"/>
  <c r="J716" i="8"/>
  <c r="J715" i="8"/>
  <c r="J714" i="8"/>
  <c r="J713" i="8"/>
  <c r="J712" i="8"/>
  <c r="J711" i="8"/>
  <c r="J710" i="8"/>
  <c r="J709" i="8"/>
  <c r="J708" i="8"/>
  <c r="J707" i="8"/>
  <c r="J706" i="8"/>
  <c r="J705" i="8"/>
  <c r="J704" i="8"/>
  <c r="J703" i="8"/>
  <c r="J702" i="8"/>
  <c r="J701" i="8"/>
  <c r="J700" i="8"/>
  <c r="J699" i="8"/>
  <c r="J698" i="8"/>
  <c r="J697" i="8"/>
  <c r="J696" i="8"/>
  <c r="J695" i="8"/>
  <c r="J694" i="8"/>
  <c r="J693" i="8"/>
  <c r="J692" i="8"/>
  <c r="J691" i="8"/>
  <c r="J690" i="8"/>
  <c r="J689" i="8"/>
  <c r="J688" i="8"/>
  <c r="J687" i="8"/>
  <c r="J686" i="8"/>
  <c r="J685" i="8"/>
  <c r="J684" i="8"/>
  <c r="J683" i="8"/>
  <c r="J682" i="8"/>
  <c r="J681" i="8"/>
  <c r="J680" i="8"/>
  <c r="J679" i="8"/>
  <c r="J678" i="8"/>
  <c r="J677" i="8"/>
  <c r="J676" i="8"/>
  <c r="J675" i="8"/>
  <c r="J674" i="8"/>
  <c r="J673" i="8"/>
  <c r="J672" i="8"/>
  <c r="J671" i="8"/>
  <c r="J670" i="8"/>
  <c r="J669" i="8"/>
  <c r="J668" i="8"/>
  <c r="J667" i="8"/>
  <c r="J666" i="8"/>
  <c r="J665" i="8"/>
  <c r="J664" i="8"/>
  <c r="J663" i="8"/>
  <c r="J662" i="8"/>
  <c r="J661" i="8"/>
  <c r="J660" i="8"/>
  <c r="J659" i="8"/>
  <c r="J658" i="8"/>
  <c r="J657" i="8"/>
  <c r="J656" i="8"/>
  <c r="J655" i="8"/>
  <c r="J654" i="8"/>
  <c r="J653" i="8"/>
  <c r="J652" i="8"/>
  <c r="J651" i="8"/>
  <c r="J650" i="8"/>
  <c r="J649" i="8"/>
  <c r="J648" i="8"/>
  <c r="J647" i="8"/>
  <c r="J646" i="8"/>
  <c r="J645" i="8"/>
  <c r="J644" i="8"/>
  <c r="J643" i="8"/>
  <c r="J642" i="8"/>
  <c r="J641" i="8"/>
  <c r="J640" i="8"/>
  <c r="J639" i="8"/>
  <c r="J638" i="8"/>
  <c r="J637" i="8"/>
  <c r="J636" i="8"/>
  <c r="J635" i="8"/>
  <c r="J634" i="8"/>
  <c r="J633" i="8"/>
  <c r="J632" i="8"/>
  <c r="J631" i="8"/>
  <c r="J630" i="8"/>
  <c r="J629" i="8"/>
  <c r="J628" i="8"/>
  <c r="J627" i="8"/>
  <c r="J626" i="8"/>
  <c r="J625" i="8"/>
  <c r="J624" i="8"/>
  <c r="J623" i="8"/>
  <c r="J622" i="8"/>
  <c r="J621" i="8"/>
  <c r="J620" i="8"/>
  <c r="J619" i="8"/>
  <c r="J618" i="8"/>
  <c r="J617" i="8"/>
  <c r="J616" i="8"/>
  <c r="J615" i="8"/>
  <c r="J614" i="8"/>
  <c r="J613" i="8"/>
  <c r="J612" i="8"/>
  <c r="J611" i="8"/>
  <c r="J610" i="8"/>
  <c r="J609" i="8"/>
  <c r="J608" i="8"/>
  <c r="J607" i="8"/>
  <c r="J606" i="8"/>
  <c r="J605" i="8"/>
  <c r="J604" i="8"/>
  <c r="J603" i="8"/>
  <c r="J602" i="8"/>
  <c r="J601" i="8"/>
  <c r="J600" i="8"/>
  <c r="J599" i="8"/>
  <c r="J598" i="8"/>
  <c r="J597" i="8"/>
  <c r="J596" i="8"/>
  <c r="J595" i="8"/>
  <c r="J594" i="8"/>
  <c r="J593" i="8"/>
  <c r="J592" i="8"/>
  <c r="J591" i="8"/>
  <c r="J590" i="8"/>
  <c r="J589" i="8"/>
  <c r="J588" i="8"/>
  <c r="J587" i="8"/>
  <c r="J586" i="8"/>
  <c r="J585" i="8"/>
  <c r="J584" i="8"/>
  <c r="J583" i="8"/>
  <c r="J582" i="8"/>
  <c r="J581" i="8"/>
  <c r="J580" i="8"/>
  <c r="J579" i="8"/>
  <c r="J578" i="8"/>
  <c r="J577" i="8"/>
  <c r="J576" i="8"/>
  <c r="J575" i="8"/>
  <c r="J574" i="8"/>
  <c r="J573" i="8"/>
  <c r="J572" i="8"/>
  <c r="J571" i="8"/>
  <c r="J570" i="8"/>
  <c r="J569" i="8"/>
  <c r="J568" i="8"/>
  <c r="J567" i="8"/>
  <c r="J566" i="8"/>
  <c r="J565" i="8"/>
  <c r="J564" i="8"/>
  <c r="J563" i="8"/>
  <c r="J562" i="8"/>
  <c r="J561" i="8"/>
  <c r="J560" i="8"/>
  <c r="J559" i="8"/>
  <c r="J558" i="8"/>
  <c r="J557" i="8"/>
  <c r="J556" i="8"/>
  <c r="J555" i="8"/>
  <c r="J554" i="8"/>
  <c r="J553" i="8"/>
  <c r="J552" i="8"/>
  <c r="J551" i="8"/>
  <c r="J550" i="8"/>
  <c r="J549" i="8"/>
  <c r="J548" i="8"/>
  <c r="J547" i="8"/>
  <c r="J546" i="8"/>
  <c r="J545" i="8"/>
  <c r="J544" i="8"/>
  <c r="J543" i="8"/>
  <c r="J542" i="8"/>
  <c r="J541" i="8"/>
  <c r="J540" i="8"/>
  <c r="J539" i="8"/>
  <c r="J538" i="8"/>
  <c r="J537" i="8"/>
  <c r="J536" i="8"/>
  <c r="J535" i="8"/>
  <c r="J534" i="8"/>
  <c r="J533" i="8"/>
  <c r="J532" i="8"/>
  <c r="J531" i="8"/>
  <c r="J530" i="8"/>
  <c r="J529" i="8"/>
  <c r="J528" i="8"/>
  <c r="J527" i="8"/>
  <c r="J526" i="8"/>
  <c r="J525" i="8"/>
  <c r="J524" i="8"/>
  <c r="J523" i="8"/>
  <c r="J522" i="8"/>
  <c r="J521" i="8"/>
  <c r="J520" i="8"/>
  <c r="J519" i="8"/>
  <c r="J518" i="8"/>
  <c r="J517" i="8"/>
  <c r="J516" i="8"/>
  <c r="J515" i="8"/>
  <c r="J514" i="8"/>
  <c r="J513" i="8"/>
  <c r="J512" i="8"/>
  <c r="J511" i="8"/>
  <c r="J510" i="8"/>
  <c r="J509" i="8"/>
  <c r="J508" i="8"/>
  <c r="J507" i="8"/>
  <c r="J506" i="8"/>
  <c r="J505" i="8"/>
  <c r="J504" i="8"/>
  <c r="J503" i="8"/>
  <c r="J502" i="8"/>
  <c r="J501" i="8"/>
  <c r="J500" i="8"/>
  <c r="J499" i="8"/>
  <c r="J498" i="8"/>
  <c r="J497" i="8"/>
  <c r="J496" i="8"/>
  <c r="J495" i="8"/>
  <c r="J494" i="8"/>
  <c r="J493" i="8"/>
  <c r="J492" i="8"/>
  <c r="J491" i="8"/>
  <c r="J490" i="8"/>
  <c r="J489" i="8"/>
  <c r="J488" i="8"/>
  <c r="J487" i="8"/>
  <c r="J486" i="8"/>
  <c r="J485" i="8"/>
  <c r="J484" i="8"/>
  <c r="J483" i="8"/>
  <c r="J482" i="8"/>
  <c r="J481" i="8"/>
  <c r="J480" i="8"/>
  <c r="J479" i="8"/>
  <c r="J478" i="8"/>
  <c r="J477" i="8"/>
  <c r="J476" i="8"/>
  <c r="J475" i="8"/>
  <c r="J474" i="8"/>
  <c r="J473" i="8"/>
  <c r="J472" i="8"/>
  <c r="J471" i="8"/>
  <c r="J470" i="8"/>
  <c r="J469" i="8"/>
  <c r="J468" i="8"/>
  <c r="J467" i="8"/>
  <c r="J466" i="8"/>
  <c r="J465" i="8"/>
  <c r="J464" i="8"/>
  <c r="J463" i="8"/>
  <c r="J462" i="8"/>
  <c r="J461" i="8"/>
  <c r="J460" i="8"/>
  <c r="J459" i="8"/>
  <c r="J458" i="8"/>
  <c r="J457" i="8"/>
  <c r="J456" i="8"/>
  <c r="J455" i="8"/>
  <c r="J454" i="8"/>
  <c r="J453" i="8"/>
  <c r="J452" i="8"/>
  <c r="J451" i="8"/>
  <c r="J450" i="8"/>
  <c r="J449" i="8"/>
  <c r="J448" i="8"/>
  <c r="J447" i="8"/>
  <c r="J446" i="8"/>
  <c r="J445" i="8"/>
  <c r="J444" i="8"/>
  <c r="J443" i="8"/>
  <c r="J442" i="8"/>
  <c r="J441" i="8"/>
  <c r="J440" i="8"/>
  <c r="J439" i="8"/>
  <c r="J438" i="8"/>
  <c r="J437" i="8"/>
  <c r="J436" i="8"/>
  <c r="J435" i="8"/>
  <c r="J434" i="8"/>
  <c r="J433" i="8"/>
  <c r="J432" i="8"/>
  <c r="J431" i="8"/>
  <c r="J430" i="8"/>
  <c r="J429" i="8"/>
  <c r="J428" i="8"/>
  <c r="J427" i="8"/>
  <c r="J426" i="8"/>
  <c r="J425" i="8"/>
  <c r="J424" i="8"/>
  <c r="J423" i="8"/>
  <c r="J422" i="8"/>
  <c r="J421" i="8"/>
  <c r="J420" i="8"/>
  <c r="J419" i="8"/>
  <c r="J418" i="8"/>
  <c r="J417" i="8"/>
  <c r="J416" i="8"/>
  <c r="J415" i="8"/>
  <c r="J414" i="8"/>
  <c r="J413" i="8"/>
  <c r="J412" i="8"/>
  <c r="J411" i="8"/>
  <c r="J410" i="8"/>
  <c r="J409" i="8"/>
  <c r="J408" i="8"/>
  <c r="J407" i="8"/>
  <c r="J406" i="8"/>
  <c r="J405" i="8"/>
  <c r="J404" i="8"/>
  <c r="J403" i="8"/>
  <c r="J402" i="8"/>
  <c r="J401" i="8"/>
  <c r="J400" i="8"/>
  <c r="J399" i="8"/>
  <c r="J398" i="8"/>
  <c r="J397" i="8"/>
  <c r="J396" i="8"/>
  <c r="J395" i="8"/>
  <c r="J394" i="8"/>
  <c r="J393" i="8"/>
  <c r="J392" i="8"/>
  <c r="J391" i="8"/>
  <c r="J390" i="8"/>
  <c r="J389" i="8"/>
  <c r="J388" i="8"/>
  <c r="J387" i="8"/>
  <c r="J386" i="8"/>
  <c r="J385" i="8"/>
  <c r="J384" i="8"/>
  <c r="J383" i="8"/>
  <c r="J382" i="8"/>
  <c r="J381" i="8"/>
  <c r="J380" i="8"/>
  <c r="J379" i="8"/>
  <c r="J378" i="8"/>
  <c r="J377" i="8"/>
  <c r="J376" i="8"/>
  <c r="J375" i="8"/>
  <c r="J374" i="8"/>
  <c r="J373" i="8"/>
  <c r="J372" i="8"/>
  <c r="J371" i="8"/>
  <c r="J370" i="8"/>
  <c r="J369" i="8"/>
  <c r="J368" i="8"/>
  <c r="J367" i="8"/>
  <c r="J366" i="8"/>
  <c r="J365" i="8"/>
  <c r="J364" i="8"/>
  <c r="J363" i="8"/>
  <c r="J362" i="8"/>
  <c r="J361" i="8"/>
  <c r="J360" i="8"/>
  <c r="J359" i="8"/>
  <c r="J358" i="8"/>
  <c r="J357" i="8"/>
  <c r="J356" i="8"/>
  <c r="J355" i="8"/>
  <c r="J354" i="8"/>
  <c r="J353" i="8"/>
  <c r="J352" i="8"/>
  <c r="J351" i="8"/>
  <c r="J350" i="8"/>
  <c r="J349" i="8"/>
  <c r="J348" i="8"/>
  <c r="J347" i="8"/>
  <c r="J346" i="8"/>
  <c r="J345" i="8"/>
  <c r="J344" i="8"/>
  <c r="J343" i="8"/>
  <c r="J342" i="8"/>
  <c r="J341" i="8"/>
  <c r="J340" i="8"/>
  <c r="J339" i="8"/>
  <c r="J338" i="8"/>
  <c r="J337" i="8"/>
  <c r="J336" i="8"/>
  <c r="J335" i="8"/>
  <c r="J334" i="8"/>
  <c r="J333" i="8"/>
  <c r="J332" i="8"/>
  <c r="J331" i="8"/>
  <c r="J330" i="8"/>
  <c r="J329" i="8"/>
  <c r="J328" i="8"/>
  <c r="J327" i="8"/>
  <c r="J326" i="8"/>
  <c r="J325" i="8"/>
  <c r="J324" i="8"/>
  <c r="J323" i="8"/>
  <c r="J322" i="8"/>
  <c r="J321" i="8"/>
  <c r="J320" i="8"/>
  <c r="J319" i="8"/>
  <c r="J318" i="8"/>
  <c r="J317" i="8"/>
  <c r="J316" i="8"/>
  <c r="J315" i="8"/>
  <c r="J314" i="8"/>
  <c r="J313" i="8"/>
  <c r="J312" i="8"/>
  <c r="J311" i="8"/>
  <c r="J310" i="8"/>
  <c r="J309" i="8"/>
  <c r="J308" i="8"/>
  <c r="J307" i="8"/>
  <c r="J306" i="8"/>
  <c r="J305" i="8"/>
  <c r="J304" i="8"/>
  <c r="J303" i="8"/>
  <c r="J302" i="8"/>
  <c r="J301" i="8"/>
  <c r="J300" i="8"/>
  <c r="J299" i="8"/>
  <c r="J298" i="8"/>
  <c r="J297" i="8"/>
  <c r="J296" i="8"/>
  <c r="J295" i="8"/>
  <c r="J294" i="8"/>
  <c r="J293" i="8"/>
  <c r="J292" i="8"/>
  <c r="J291" i="8"/>
  <c r="J290" i="8"/>
  <c r="J289" i="8"/>
  <c r="J288" i="8"/>
  <c r="J287" i="8"/>
  <c r="J286" i="8"/>
  <c r="J285" i="8"/>
  <c r="J284" i="8"/>
  <c r="J283" i="8"/>
  <c r="J282" i="8"/>
  <c r="J281" i="8"/>
  <c r="J280" i="8"/>
  <c r="J279" i="8"/>
  <c r="J278" i="8"/>
  <c r="J277" i="8"/>
  <c r="J276" i="8"/>
  <c r="J275" i="8"/>
  <c r="J274" i="8"/>
  <c r="J273" i="8"/>
  <c r="J272" i="8"/>
  <c r="J271" i="8"/>
  <c r="J270" i="8"/>
  <c r="J269" i="8"/>
  <c r="J268" i="8"/>
  <c r="J267" i="8"/>
  <c r="J266" i="8"/>
  <c r="J265" i="8"/>
  <c r="J264" i="8"/>
  <c r="J263" i="8"/>
  <c r="J262" i="8"/>
  <c r="J261" i="8"/>
  <c r="J260" i="8"/>
  <c r="J259" i="8"/>
  <c r="J258" i="8"/>
  <c r="J257" i="8"/>
  <c r="J256" i="8"/>
  <c r="J255" i="8"/>
  <c r="J254" i="8"/>
  <c r="J253" i="8"/>
  <c r="J252" i="8"/>
  <c r="J251" i="8"/>
  <c r="J250" i="8"/>
  <c r="J249" i="8"/>
  <c r="J248" i="8"/>
  <c r="J247" i="8"/>
  <c r="J246" i="8"/>
  <c r="J245" i="8"/>
  <c r="J244" i="8"/>
  <c r="J243" i="8"/>
  <c r="J242" i="8"/>
  <c r="J241" i="8"/>
  <c r="J240" i="8"/>
  <c r="J239" i="8"/>
  <c r="J238" i="8"/>
  <c r="J237" i="8"/>
  <c r="J236" i="8"/>
  <c r="J235" i="8"/>
  <c r="J234" i="8"/>
  <c r="J233" i="8"/>
  <c r="J232" i="8"/>
  <c r="J231" i="8"/>
  <c r="J230" i="8"/>
  <c r="J229" i="8"/>
  <c r="J228" i="8"/>
  <c r="J227" i="8"/>
  <c r="J226" i="8"/>
  <c r="J225" i="8"/>
  <c r="J224" i="8"/>
  <c r="J223" i="8"/>
  <c r="J222" i="8"/>
  <c r="J221" i="8"/>
  <c r="J220" i="8"/>
  <c r="J219" i="8"/>
  <c r="J218" i="8"/>
  <c r="J217" i="8"/>
  <c r="J216" i="8"/>
  <c r="J215" i="8"/>
  <c r="J214" i="8"/>
  <c r="J213" i="8"/>
  <c r="J212" i="8"/>
  <c r="J211" i="8"/>
  <c r="J210" i="8"/>
  <c r="J209" i="8"/>
  <c r="J208" i="8"/>
  <c r="J207" i="8"/>
  <c r="J206" i="8"/>
  <c r="J205" i="8"/>
  <c r="J204" i="8"/>
  <c r="J203" i="8"/>
  <c r="J202" i="8"/>
  <c r="J201" i="8"/>
  <c r="J200" i="8"/>
  <c r="J199" i="8"/>
  <c r="J198" i="8"/>
  <c r="J197" i="8"/>
  <c r="J196" i="8"/>
  <c r="J195" i="8"/>
  <c r="J194" i="8"/>
  <c r="J193" i="8"/>
  <c r="J192" i="8"/>
  <c r="J191" i="8"/>
  <c r="J190" i="8"/>
  <c r="J189" i="8"/>
  <c r="J188" i="8"/>
  <c r="J187" i="8"/>
  <c r="J186" i="8"/>
  <c r="J185" i="8"/>
  <c r="J184" i="8"/>
  <c r="J183" i="8"/>
  <c r="J182" i="8"/>
  <c r="J181" i="8"/>
  <c r="J180" i="8"/>
  <c r="J179" i="8"/>
  <c r="J178" i="8"/>
  <c r="J177" i="8"/>
  <c r="J176" i="8"/>
  <c r="J175" i="8"/>
  <c r="J174" i="8"/>
  <c r="J173" i="8"/>
  <c r="J172" i="8"/>
  <c r="J171" i="8"/>
  <c r="J170" i="8"/>
  <c r="J169" i="8"/>
  <c r="J168" i="8"/>
  <c r="J167" i="8"/>
  <c r="J166" i="8"/>
  <c r="J165" i="8"/>
  <c r="J164" i="8"/>
  <c r="J163" i="8"/>
  <c r="J162" i="8"/>
  <c r="J161" i="8"/>
  <c r="J160" i="8"/>
  <c r="J159" i="8"/>
  <c r="J158" i="8"/>
  <c r="J157" i="8"/>
  <c r="J156" i="8"/>
  <c r="J155" i="8"/>
  <c r="J154" i="8"/>
  <c r="J153" i="8"/>
  <c r="J152" i="8"/>
  <c r="J151" i="8"/>
  <c r="J150" i="8"/>
  <c r="J149" i="8"/>
  <c r="J148" i="8"/>
  <c r="J147" i="8"/>
  <c r="J146" i="8"/>
  <c r="J145" i="8"/>
  <c r="J144" i="8"/>
  <c r="J143" i="8"/>
  <c r="J142" i="8"/>
  <c r="J141" i="8"/>
  <c r="J140" i="8"/>
  <c r="J139" i="8"/>
  <c r="J138" i="8"/>
  <c r="J137" i="8"/>
  <c r="J136" i="8"/>
  <c r="J135" i="8"/>
  <c r="J134" i="8"/>
  <c r="J133" i="8"/>
  <c r="J132" i="8"/>
  <c r="J131" i="8"/>
  <c r="J130" i="8"/>
  <c r="J129" i="8"/>
  <c r="J128" i="8"/>
  <c r="J127" i="8"/>
  <c r="J126" i="8"/>
  <c r="J125" i="8"/>
  <c r="J124" i="8"/>
  <c r="J123" i="8"/>
  <c r="J122" i="8"/>
  <c r="J121" i="8"/>
  <c r="J120" i="8"/>
  <c r="J119" i="8"/>
  <c r="J118" i="8"/>
  <c r="J117" i="8"/>
  <c r="J116" i="8"/>
  <c r="J115" i="8"/>
  <c r="J114" i="8"/>
  <c r="J113" i="8"/>
  <c r="J112" i="8"/>
  <c r="J111" i="8"/>
  <c r="J110" i="8"/>
  <c r="J109" i="8"/>
  <c r="J108" i="8"/>
  <c r="J107" i="8"/>
  <c r="J106" i="8"/>
  <c r="J105" i="8"/>
  <c r="J104" i="8"/>
  <c r="J103" i="8"/>
  <c r="J102" i="8"/>
  <c r="J101" i="8"/>
  <c r="J100" i="8"/>
  <c r="J99" i="8"/>
  <c r="J98" i="8"/>
  <c r="J97" i="8"/>
  <c r="J96" i="8"/>
  <c r="J95" i="8"/>
  <c r="J94" i="8"/>
  <c r="J93" i="8"/>
  <c r="J92" i="8"/>
  <c r="J91" i="8"/>
  <c r="J90" i="8"/>
  <c r="J89" i="8"/>
  <c r="J88" i="8"/>
  <c r="J87" i="8"/>
  <c r="J86" i="8"/>
  <c r="J85" i="8"/>
  <c r="J84" i="8"/>
  <c r="J83" i="8"/>
  <c r="J82" i="8"/>
  <c r="J81" i="8"/>
  <c r="J80" i="8"/>
  <c r="J79" i="8"/>
  <c r="J78" i="8"/>
  <c r="J77" i="8"/>
  <c r="J76" i="8"/>
  <c r="J75" i="8"/>
  <c r="J74" i="8"/>
  <c r="J73" i="8"/>
  <c r="J72" i="8"/>
  <c r="J71" i="8"/>
  <c r="J70" i="8"/>
  <c r="J69" i="8"/>
  <c r="J68" i="8"/>
  <c r="J67" i="8"/>
  <c r="J66" i="8"/>
  <c r="J65" i="8"/>
  <c r="J64" i="8"/>
  <c r="J63" i="8"/>
  <c r="J62" i="8"/>
  <c r="J61" i="8"/>
  <c r="J60" i="8"/>
  <c r="J59" i="8"/>
  <c r="J58" i="8"/>
  <c r="J57" i="8"/>
  <c r="J56" i="8"/>
  <c r="J55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" i="8"/>
  <c r="J2" i="8"/>
  <c r="F55" i="10" l="1"/>
  <c r="V4" i="10"/>
  <c r="V55" i="10" s="1"/>
  <c r="CT4" i="10"/>
  <c r="CT55" i="10" s="1"/>
  <c r="F18" i="15" s="1"/>
  <c r="C71" i="15"/>
  <c r="C72" i="15"/>
  <c r="C73" i="15"/>
  <c r="C36" i="15"/>
  <c r="C37" i="15"/>
  <c r="C40" i="15"/>
  <c r="C41" i="15"/>
  <c r="C45" i="15"/>
  <c r="C46" i="15"/>
  <c r="C48" i="15"/>
  <c r="C49" i="15"/>
  <c r="C50" i="15"/>
  <c r="C51" i="15"/>
  <c r="CP55" i="10"/>
  <c r="C38" i="15"/>
  <c r="C42" i="15"/>
  <c r="C44" i="15"/>
  <c r="C47" i="15"/>
  <c r="C52" i="15"/>
  <c r="C53" i="15"/>
  <c r="C54" i="15"/>
  <c r="C55" i="15"/>
  <c r="C56" i="15"/>
  <c r="C57" i="15"/>
  <c r="C58" i="15"/>
  <c r="C59" i="15"/>
  <c r="C60" i="15"/>
  <c r="C61" i="15"/>
  <c r="C62" i="15"/>
  <c r="C63" i="15"/>
  <c r="C64" i="15"/>
  <c r="C65" i="15"/>
  <c r="C66" i="15"/>
  <c r="C67" i="15"/>
  <c r="C68" i="15"/>
  <c r="C69" i="15"/>
  <c r="C70" i="15"/>
  <c r="C43" i="15"/>
  <c r="C35" i="15"/>
  <c r="C39" i="15"/>
  <c r="C74" i="15"/>
  <c r="C75" i="15"/>
  <c r="C76" i="15"/>
  <c r="C77" i="15"/>
  <c r="C78" i="15"/>
  <c r="C79" i="15"/>
  <c r="C80" i="15"/>
  <c r="C81" i="15"/>
  <c r="C82" i="15"/>
  <c r="C83" i="15"/>
  <c r="BR55" i="10"/>
  <c r="C34" i="15"/>
  <c r="BN55" i="10"/>
  <c r="F26" i="15" s="1"/>
  <c r="BF55" i="10"/>
  <c r="BB55" i="10"/>
  <c r="AX55" i="10"/>
  <c r="AT55" i="10"/>
  <c r="AP55" i="10"/>
  <c r="AL55" i="10"/>
  <c r="AH55" i="10"/>
  <c r="AD55" i="10"/>
  <c r="Z55" i="10"/>
  <c r="R55" i="10"/>
  <c r="N55" i="10"/>
  <c r="J55" i="10"/>
  <c r="F54" i="10"/>
  <c r="N54" i="10"/>
  <c r="AT54" i="10"/>
  <c r="BN54" i="10"/>
  <c r="G26" i="15" s="1"/>
  <c r="BB54" i="10"/>
  <c r="AL54" i="10"/>
  <c r="BR54" i="10"/>
  <c r="V54" i="10"/>
  <c r="AD54" i="10"/>
  <c r="CP54" i="10"/>
  <c r="J54" i="10"/>
  <c r="R54" i="10"/>
  <c r="Z54" i="10"/>
  <c r="AH54" i="10"/>
  <c r="AP54" i="10"/>
  <c r="AX54" i="10"/>
  <c r="BF54" i="10"/>
  <c r="CT54" i="10"/>
  <c r="G18" i="15" s="1"/>
  <c r="C85" i="15" l="1"/>
  <c r="C84" i="15"/>
  <c r="AO5" i="5"/>
  <c r="AO3" i="5"/>
  <c r="F44" i="3" l="1"/>
  <c r="F42" i="3"/>
  <c r="F41" i="3"/>
  <c r="F40" i="3"/>
  <c r="F39" i="3"/>
  <c r="F38" i="3"/>
  <c r="F37" i="3"/>
  <c r="F36" i="3"/>
  <c r="F35" i="3"/>
  <c r="F34" i="3"/>
  <c r="C29" i="6"/>
  <c r="F44" i="5"/>
  <c r="F40" i="5"/>
  <c r="F39" i="5"/>
  <c r="U25" i="5"/>
  <c r="K25" i="5"/>
  <c r="K16" i="5"/>
  <c r="F25" i="5"/>
  <c r="AJ11" i="5"/>
  <c r="BD11" i="5"/>
  <c r="BD4" i="5"/>
  <c r="AY11" i="5"/>
  <c r="AY4" i="5"/>
  <c r="AT4" i="5"/>
  <c r="K2" i="6" l="1"/>
  <c r="M2" i="6" s="1"/>
  <c r="CN2" i="14"/>
  <c r="AE5" i="5"/>
  <c r="AE3" i="5"/>
  <c r="CP6" i="14" l="1"/>
  <c r="H37" i="15" s="1"/>
  <c r="N37" i="15" s="1"/>
  <c r="CP11" i="14"/>
  <c r="H42" i="15" s="1"/>
  <c r="N42" i="15" s="1"/>
  <c r="CP18" i="14"/>
  <c r="H49" i="15" s="1"/>
  <c r="N49" i="15" s="1"/>
  <c r="CP23" i="14"/>
  <c r="H54" i="15" s="1"/>
  <c r="N54" i="15" s="1"/>
  <c r="CP27" i="14"/>
  <c r="H58" i="15" s="1"/>
  <c r="N58" i="15" s="1"/>
  <c r="CP31" i="14"/>
  <c r="H62" i="15" s="1"/>
  <c r="N62" i="15" s="1"/>
  <c r="CP35" i="14"/>
  <c r="H66" i="15" s="1"/>
  <c r="N66" i="15" s="1"/>
  <c r="CP39" i="14"/>
  <c r="H70" i="15" s="1"/>
  <c r="N70" i="15" s="1"/>
  <c r="CP43" i="14"/>
  <c r="H74" i="15" s="1"/>
  <c r="N74" i="15" s="1"/>
  <c r="CP47" i="14"/>
  <c r="H78" i="15" s="1"/>
  <c r="N78" i="15" s="1"/>
  <c r="CP51" i="14"/>
  <c r="H82" i="15" s="1"/>
  <c r="N82" i="15" s="1"/>
  <c r="CP8" i="14"/>
  <c r="H39" i="15" s="1"/>
  <c r="N39" i="15" s="1"/>
  <c r="CP20" i="14"/>
  <c r="H51" i="15" s="1"/>
  <c r="N51" i="15" s="1"/>
  <c r="CP37" i="14"/>
  <c r="H68" i="15" s="1"/>
  <c r="N68" i="15" s="1"/>
  <c r="CP4" i="14"/>
  <c r="H35" i="15" s="1"/>
  <c r="N35" i="15" s="1"/>
  <c r="CP7" i="14"/>
  <c r="H38" i="15" s="1"/>
  <c r="CP12" i="14"/>
  <c r="H43" i="15" s="1"/>
  <c r="N43" i="15" s="1"/>
  <c r="CP19" i="14"/>
  <c r="H50" i="15" s="1"/>
  <c r="N50" i="15" s="1"/>
  <c r="CP24" i="14"/>
  <c r="H55" i="15" s="1"/>
  <c r="N55" i="15" s="1"/>
  <c r="CP28" i="14"/>
  <c r="H59" i="15" s="1"/>
  <c r="N59" i="15" s="1"/>
  <c r="CP32" i="14"/>
  <c r="H63" i="15" s="1"/>
  <c r="N63" i="15" s="1"/>
  <c r="CP36" i="14"/>
  <c r="H67" i="15" s="1"/>
  <c r="N67" i="15" s="1"/>
  <c r="CP40" i="14"/>
  <c r="H71" i="15" s="1"/>
  <c r="N71" i="15" s="1"/>
  <c r="CP44" i="14"/>
  <c r="H75" i="15" s="1"/>
  <c r="N75" i="15" s="1"/>
  <c r="CP48" i="14"/>
  <c r="H79" i="15" s="1"/>
  <c r="N79" i="15" s="1"/>
  <c r="CP52" i="14"/>
  <c r="H83" i="15" s="1"/>
  <c r="N83" i="15" s="1"/>
  <c r="CP9" i="14"/>
  <c r="H40" i="15" s="1"/>
  <c r="N40" i="15" s="1"/>
  <c r="CP3" i="14"/>
  <c r="CP45" i="14"/>
  <c r="H76" i="15" s="1"/>
  <c r="N76" i="15" s="1"/>
  <c r="CP13" i="14"/>
  <c r="H44" i="15" s="1"/>
  <c r="N44" i="15" s="1"/>
  <c r="CP10" i="14"/>
  <c r="H41" i="15" s="1"/>
  <c r="N41" i="15" s="1"/>
  <c r="CP14" i="14"/>
  <c r="H45" i="15" s="1"/>
  <c r="N45" i="15" s="1"/>
  <c r="CP21" i="14"/>
  <c r="H52" i="15" s="1"/>
  <c r="N52" i="15" s="1"/>
  <c r="CP25" i="14"/>
  <c r="H56" i="15" s="1"/>
  <c r="N56" i="15" s="1"/>
  <c r="CP29" i="14"/>
  <c r="H60" i="15" s="1"/>
  <c r="N60" i="15" s="1"/>
  <c r="CP41" i="14"/>
  <c r="H72" i="15" s="1"/>
  <c r="N72" i="15" s="1"/>
  <c r="CP17" i="14"/>
  <c r="H48" i="15" s="1"/>
  <c r="N48" i="15" s="1"/>
  <c r="CP15" i="14"/>
  <c r="H46" i="15" s="1"/>
  <c r="N46" i="15" s="1"/>
  <c r="CP22" i="14"/>
  <c r="H53" i="15" s="1"/>
  <c r="N53" i="15" s="1"/>
  <c r="CP26" i="14"/>
  <c r="H57" i="15" s="1"/>
  <c r="N57" i="15" s="1"/>
  <c r="CP30" i="14"/>
  <c r="H61" i="15" s="1"/>
  <c r="N61" i="15" s="1"/>
  <c r="CP34" i="14"/>
  <c r="H65" i="15" s="1"/>
  <c r="N65" i="15" s="1"/>
  <c r="CP38" i="14"/>
  <c r="H69" i="15" s="1"/>
  <c r="N69" i="15" s="1"/>
  <c r="CP42" i="14"/>
  <c r="H73" i="15" s="1"/>
  <c r="N73" i="15" s="1"/>
  <c r="CP46" i="14"/>
  <c r="H77" i="15" s="1"/>
  <c r="N77" i="15" s="1"/>
  <c r="CP50" i="14"/>
  <c r="H81" i="15" s="1"/>
  <c r="N81" i="15" s="1"/>
  <c r="CP5" i="14"/>
  <c r="H36" i="15" s="1"/>
  <c r="N36" i="15" s="1"/>
  <c r="CP16" i="14"/>
  <c r="H47" i="15" s="1"/>
  <c r="N47" i="15" s="1"/>
  <c r="CP33" i="14"/>
  <c r="H64" i="15" s="1"/>
  <c r="N64" i="15" s="1"/>
  <c r="CP49" i="14"/>
  <c r="H80" i="15" s="1"/>
  <c r="N80" i="15" s="1"/>
  <c r="U11" i="5"/>
  <c r="Z11" i="5"/>
  <c r="Z9" i="5"/>
  <c r="Z8" i="5"/>
  <c r="Z3" i="5"/>
  <c r="U3" i="5"/>
  <c r="C33" i="7"/>
  <c r="H34" i="15" l="1"/>
  <c r="CP54" i="14"/>
  <c r="F27" i="15" s="1"/>
  <c r="CP53" i="14"/>
  <c r="G27" i="15" s="1"/>
  <c r="H85" i="15"/>
  <c r="N38" i="15"/>
  <c r="BD3" i="5"/>
  <c r="BD9" i="5" s="1"/>
  <c r="B28" i="6"/>
  <c r="C28" i="6" s="1"/>
  <c r="C34" i="7" s="1"/>
  <c r="B24" i="6"/>
  <c r="B23" i="6"/>
  <c r="B22" i="6"/>
  <c r="C22" i="6" s="1"/>
  <c r="B21" i="6"/>
  <c r="B20" i="6"/>
  <c r="C19" i="15" s="1"/>
  <c r="B17" i="6"/>
  <c r="B16" i="6"/>
  <c r="C16" i="15" s="1"/>
  <c r="D16" i="15" s="1"/>
  <c r="B15" i="6"/>
  <c r="B14" i="6"/>
  <c r="B12" i="6"/>
  <c r="B11" i="6"/>
  <c r="C12" i="15" s="1"/>
  <c r="B10" i="6"/>
  <c r="B9" i="6"/>
  <c r="B8" i="6"/>
  <c r="B7" i="6"/>
  <c r="B6" i="6"/>
  <c r="B5" i="6"/>
  <c r="B4" i="6"/>
  <c r="C4" i="6" s="1"/>
  <c r="C4" i="7" s="1"/>
  <c r="B3" i="6"/>
  <c r="B2" i="6"/>
  <c r="C19" i="7"/>
  <c r="C3" i="6"/>
  <c r="C3" i="7" s="1"/>
  <c r="C2" i="6"/>
  <c r="E57" i="5"/>
  <c r="E56" i="5"/>
  <c r="E55" i="5"/>
  <c r="E54" i="5"/>
  <c r="E53" i="5"/>
  <c r="E52" i="5"/>
  <c r="E51" i="5"/>
  <c r="E50" i="5"/>
  <c r="E49" i="5"/>
  <c r="E48" i="5"/>
  <c r="E47" i="5"/>
  <c r="F38" i="5"/>
  <c r="F42" i="5" s="1"/>
  <c r="AE31" i="5"/>
  <c r="Z31" i="5"/>
  <c r="U31" i="5"/>
  <c r="P31" i="5"/>
  <c r="K31" i="5"/>
  <c r="F31" i="5"/>
  <c r="AE30" i="5"/>
  <c r="AE32" i="5" s="1"/>
  <c r="Z30" i="5"/>
  <c r="U30" i="5"/>
  <c r="P30" i="5"/>
  <c r="P32" i="5" s="1"/>
  <c r="K30" i="5"/>
  <c r="K32" i="5" s="1"/>
  <c r="F30" i="5"/>
  <c r="AE29" i="5"/>
  <c r="Z29" i="5"/>
  <c r="Z32" i="5" s="1"/>
  <c r="U29" i="5"/>
  <c r="U32" i="5" s="1"/>
  <c r="P29" i="5"/>
  <c r="K29" i="5"/>
  <c r="F29" i="5"/>
  <c r="F32" i="5" s="1"/>
  <c r="U15" i="5"/>
  <c r="P23" i="5"/>
  <c r="P25" i="5" s="1"/>
  <c r="C16" i="6" s="1"/>
  <c r="K15" i="5"/>
  <c r="K23" i="5" s="1"/>
  <c r="F15" i="5"/>
  <c r="F23" i="5" s="1"/>
  <c r="AY3" i="5"/>
  <c r="AY9" i="5" s="1"/>
  <c r="AT3" i="5"/>
  <c r="AT9" i="5" s="1"/>
  <c r="AJ3" i="5"/>
  <c r="AJ9" i="5" s="1"/>
  <c r="U9" i="5"/>
  <c r="P3" i="5"/>
  <c r="K3" i="5"/>
  <c r="K9" i="5" s="1"/>
  <c r="F3" i="5"/>
  <c r="F9" i="5" s="1"/>
  <c r="AS1" i="4"/>
  <c r="B25" i="6"/>
  <c r="G1" i="4"/>
  <c r="E1" i="4"/>
  <c r="C1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AM77" i="4"/>
  <c r="AM76" i="4"/>
  <c r="AM75" i="4"/>
  <c r="AM74" i="4"/>
  <c r="AM73" i="4"/>
  <c r="AM72" i="4"/>
  <c r="AM71" i="4"/>
  <c r="AM70" i="4"/>
  <c r="AM69" i="4"/>
  <c r="AM68" i="4"/>
  <c r="AM67" i="4"/>
  <c r="AM66" i="4"/>
  <c r="AM65" i="4"/>
  <c r="AM64" i="4"/>
  <c r="AO77" i="4"/>
  <c r="AO76" i="4"/>
  <c r="AO75" i="4"/>
  <c r="AO74" i="4"/>
  <c r="AO73" i="4"/>
  <c r="AO72" i="4"/>
  <c r="AO71" i="4"/>
  <c r="AO70" i="4"/>
  <c r="AO69" i="4"/>
  <c r="AO68" i="4"/>
  <c r="AO67" i="4"/>
  <c r="AO66" i="4"/>
  <c r="AO65" i="4"/>
  <c r="AO64" i="4"/>
  <c r="AQ77" i="4"/>
  <c r="AQ76" i="4"/>
  <c r="AQ75" i="4"/>
  <c r="AQ74" i="4"/>
  <c r="AQ73" i="4"/>
  <c r="AQ72" i="4"/>
  <c r="AQ71" i="4"/>
  <c r="AQ70" i="4"/>
  <c r="AQ69" i="4"/>
  <c r="AQ68" i="4"/>
  <c r="AQ67" i="4"/>
  <c r="AQ66" i="4"/>
  <c r="AQ65" i="4"/>
  <c r="AQ64" i="4"/>
  <c r="AS77" i="4"/>
  <c r="AS76" i="4"/>
  <c r="AS75" i="4"/>
  <c r="AS74" i="4"/>
  <c r="AS73" i="4"/>
  <c r="AS72" i="4"/>
  <c r="AS71" i="4"/>
  <c r="AS70" i="4"/>
  <c r="AS69" i="4"/>
  <c r="AS68" i="4"/>
  <c r="AS67" i="4"/>
  <c r="AS66" i="4"/>
  <c r="AS65" i="4"/>
  <c r="AS64" i="4"/>
  <c r="AK77" i="4"/>
  <c r="AK76" i="4"/>
  <c r="AK75" i="4"/>
  <c r="AK74" i="4"/>
  <c r="AK73" i="4"/>
  <c r="AK72" i="4"/>
  <c r="AK71" i="4"/>
  <c r="AK70" i="4"/>
  <c r="AK69" i="4"/>
  <c r="AK68" i="4"/>
  <c r="AK67" i="4"/>
  <c r="AK66" i="4"/>
  <c r="AK65" i="4"/>
  <c r="AK64" i="4"/>
  <c r="AI77" i="4"/>
  <c r="AI76" i="4"/>
  <c r="AI75" i="4"/>
  <c r="AI74" i="4"/>
  <c r="AI73" i="4"/>
  <c r="AI72" i="4"/>
  <c r="AI71" i="4"/>
  <c r="AI70" i="4"/>
  <c r="AI69" i="4"/>
  <c r="AI68" i="4"/>
  <c r="AI67" i="4"/>
  <c r="AI66" i="4"/>
  <c r="AI65" i="4"/>
  <c r="AI64" i="4"/>
  <c r="AG77" i="4"/>
  <c r="AG76" i="4"/>
  <c r="AG75" i="4"/>
  <c r="AG74" i="4"/>
  <c r="AG73" i="4"/>
  <c r="AG72" i="4"/>
  <c r="AG71" i="4"/>
  <c r="AG70" i="4"/>
  <c r="AG69" i="4"/>
  <c r="AG68" i="4"/>
  <c r="AG67" i="4"/>
  <c r="AG66" i="4"/>
  <c r="AG65" i="4"/>
  <c r="AG64" i="4"/>
  <c r="AE77" i="4"/>
  <c r="AE76" i="4"/>
  <c r="AE75" i="4"/>
  <c r="AE74" i="4"/>
  <c r="AE73" i="4"/>
  <c r="AE72" i="4"/>
  <c r="AE71" i="4"/>
  <c r="AE70" i="4"/>
  <c r="AE69" i="4"/>
  <c r="AE68" i="4"/>
  <c r="AE67" i="4"/>
  <c r="AE66" i="4"/>
  <c r="AE65" i="4"/>
  <c r="AE64" i="4"/>
  <c r="AC77" i="4"/>
  <c r="AC76" i="4"/>
  <c r="AC75" i="4"/>
  <c r="AC74" i="4"/>
  <c r="AC73" i="4"/>
  <c r="AC72" i="4"/>
  <c r="AC71" i="4"/>
  <c r="AC70" i="4"/>
  <c r="AC69" i="4"/>
  <c r="AC68" i="4"/>
  <c r="AC67" i="4"/>
  <c r="AC66" i="4"/>
  <c r="AC65" i="4"/>
  <c r="AC64" i="4"/>
  <c r="AA77" i="4"/>
  <c r="AA76" i="4"/>
  <c r="AA75" i="4"/>
  <c r="AA74" i="4"/>
  <c r="AA73" i="4"/>
  <c r="AA72" i="4"/>
  <c r="AA71" i="4"/>
  <c r="AA70" i="4"/>
  <c r="AA69" i="4"/>
  <c r="AA68" i="4"/>
  <c r="AA67" i="4"/>
  <c r="AA66" i="4"/>
  <c r="AA65" i="4"/>
  <c r="AA64" i="4"/>
  <c r="Y77" i="4"/>
  <c r="Y76" i="4"/>
  <c r="Y75" i="4"/>
  <c r="Y74" i="4"/>
  <c r="Y73" i="4"/>
  <c r="Y72" i="4"/>
  <c r="Y71" i="4"/>
  <c r="Y70" i="4"/>
  <c r="Y69" i="4"/>
  <c r="Y68" i="4"/>
  <c r="Y67" i="4"/>
  <c r="Y66" i="4"/>
  <c r="Y65" i="4"/>
  <c r="Y64" i="4"/>
  <c r="W77" i="4"/>
  <c r="W76" i="4"/>
  <c r="W75" i="4"/>
  <c r="W74" i="4"/>
  <c r="W73" i="4"/>
  <c r="W72" i="4"/>
  <c r="W71" i="4"/>
  <c r="W70" i="4"/>
  <c r="W69" i="4"/>
  <c r="W68" i="4"/>
  <c r="W67" i="4"/>
  <c r="W66" i="4"/>
  <c r="W65" i="4"/>
  <c r="W64" i="4"/>
  <c r="U77" i="4"/>
  <c r="U76" i="4"/>
  <c r="U75" i="4"/>
  <c r="U74" i="4"/>
  <c r="U73" i="4"/>
  <c r="U72" i="4"/>
  <c r="U71" i="4"/>
  <c r="U70" i="4"/>
  <c r="U69" i="4"/>
  <c r="U68" i="4"/>
  <c r="U67" i="4"/>
  <c r="U66" i="4"/>
  <c r="U65" i="4"/>
  <c r="U64" i="4"/>
  <c r="S77" i="4"/>
  <c r="S76" i="4"/>
  <c r="S75" i="4"/>
  <c r="S74" i="4"/>
  <c r="S73" i="4"/>
  <c r="S72" i="4"/>
  <c r="S71" i="4"/>
  <c r="S70" i="4"/>
  <c r="S69" i="4"/>
  <c r="S68" i="4"/>
  <c r="S67" i="4"/>
  <c r="S66" i="4"/>
  <c r="S65" i="4"/>
  <c r="S64" i="4"/>
  <c r="O77" i="4"/>
  <c r="O76" i="4"/>
  <c r="O75" i="4"/>
  <c r="O74" i="4"/>
  <c r="O73" i="4"/>
  <c r="O72" i="4"/>
  <c r="O71" i="4"/>
  <c r="O70" i="4"/>
  <c r="O69" i="4"/>
  <c r="O68" i="4"/>
  <c r="O67" i="4"/>
  <c r="O66" i="4"/>
  <c r="O65" i="4"/>
  <c r="O64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AS63" i="4"/>
  <c r="AQ63" i="4"/>
  <c r="AO63" i="4"/>
  <c r="AM63" i="4"/>
  <c r="AK63" i="4"/>
  <c r="AI63" i="4"/>
  <c r="AG63" i="4"/>
  <c r="AE63" i="4"/>
  <c r="AC63" i="4"/>
  <c r="AA63" i="4"/>
  <c r="Y63" i="4"/>
  <c r="W63" i="4"/>
  <c r="U63" i="4"/>
  <c r="S63" i="4"/>
  <c r="Q63" i="4"/>
  <c r="O63" i="4"/>
  <c r="M63" i="4"/>
  <c r="K63" i="4"/>
  <c r="G63" i="4"/>
  <c r="E63" i="4"/>
  <c r="C63" i="4"/>
  <c r="AS62" i="4"/>
  <c r="AQ62" i="4"/>
  <c r="AO62" i="4"/>
  <c r="AM62" i="4"/>
  <c r="AK62" i="4"/>
  <c r="AI62" i="4"/>
  <c r="AG62" i="4"/>
  <c r="AE62" i="4"/>
  <c r="AC62" i="4"/>
  <c r="AA62" i="4"/>
  <c r="Y62" i="4"/>
  <c r="W62" i="4"/>
  <c r="U62" i="4"/>
  <c r="S62" i="4"/>
  <c r="Q62" i="4"/>
  <c r="O62" i="4"/>
  <c r="M62" i="4"/>
  <c r="K62" i="4"/>
  <c r="G62" i="4"/>
  <c r="E62" i="4"/>
  <c r="C62" i="4"/>
  <c r="AS61" i="4"/>
  <c r="AQ61" i="4"/>
  <c r="AO61" i="4"/>
  <c r="AM61" i="4"/>
  <c r="AK61" i="4"/>
  <c r="AI61" i="4"/>
  <c r="AG61" i="4"/>
  <c r="AE61" i="4"/>
  <c r="AC61" i="4"/>
  <c r="AA61" i="4"/>
  <c r="Y61" i="4"/>
  <c r="W61" i="4"/>
  <c r="U61" i="4"/>
  <c r="S61" i="4"/>
  <c r="Q61" i="4"/>
  <c r="O61" i="4"/>
  <c r="M61" i="4"/>
  <c r="K61" i="4"/>
  <c r="G61" i="4"/>
  <c r="E61" i="4"/>
  <c r="C61" i="4"/>
  <c r="AS60" i="4"/>
  <c r="AQ60" i="4"/>
  <c r="AO60" i="4"/>
  <c r="AM60" i="4"/>
  <c r="AK60" i="4"/>
  <c r="AI60" i="4"/>
  <c r="AG60" i="4"/>
  <c r="AE60" i="4"/>
  <c r="AC60" i="4"/>
  <c r="AA60" i="4"/>
  <c r="Y60" i="4"/>
  <c r="W60" i="4"/>
  <c r="U60" i="4"/>
  <c r="S60" i="4"/>
  <c r="Q60" i="4"/>
  <c r="O60" i="4"/>
  <c r="M60" i="4"/>
  <c r="K60" i="4"/>
  <c r="G60" i="4"/>
  <c r="E60" i="4"/>
  <c r="C60" i="4"/>
  <c r="AS59" i="4"/>
  <c r="AQ59" i="4"/>
  <c r="AO59" i="4"/>
  <c r="AM59" i="4"/>
  <c r="AK59" i="4"/>
  <c r="AI59" i="4"/>
  <c r="AG59" i="4"/>
  <c r="AE59" i="4"/>
  <c r="AC59" i="4"/>
  <c r="AA59" i="4"/>
  <c r="Y59" i="4"/>
  <c r="W59" i="4"/>
  <c r="U59" i="4"/>
  <c r="S59" i="4"/>
  <c r="Q59" i="4"/>
  <c r="O59" i="4"/>
  <c r="M59" i="4"/>
  <c r="K59" i="4"/>
  <c r="G59" i="4"/>
  <c r="E59" i="4"/>
  <c r="C59" i="4"/>
  <c r="AS58" i="4"/>
  <c r="AQ58" i="4"/>
  <c r="AO58" i="4"/>
  <c r="AM58" i="4"/>
  <c r="AK58" i="4"/>
  <c r="AI58" i="4"/>
  <c r="AG58" i="4"/>
  <c r="AE58" i="4"/>
  <c r="AC58" i="4"/>
  <c r="AA58" i="4"/>
  <c r="Y58" i="4"/>
  <c r="W58" i="4"/>
  <c r="U58" i="4"/>
  <c r="S58" i="4"/>
  <c r="Q58" i="4"/>
  <c r="O58" i="4"/>
  <c r="M58" i="4"/>
  <c r="K58" i="4"/>
  <c r="G58" i="4"/>
  <c r="E58" i="4"/>
  <c r="C58" i="4"/>
  <c r="AS57" i="4"/>
  <c r="AQ57" i="4"/>
  <c r="AO57" i="4"/>
  <c r="AM57" i="4"/>
  <c r="AK57" i="4"/>
  <c r="AI57" i="4"/>
  <c r="AG57" i="4"/>
  <c r="AE57" i="4"/>
  <c r="AC57" i="4"/>
  <c r="AA57" i="4"/>
  <c r="Y57" i="4"/>
  <c r="W57" i="4"/>
  <c r="U57" i="4"/>
  <c r="S57" i="4"/>
  <c r="Q57" i="4"/>
  <c r="O57" i="4"/>
  <c r="M57" i="4"/>
  <c r="K57" i="4"/>
  <c r="G57" i="4"/>
  <c r="E57" i="4"/>
  <c r="C57" i="4"/>
  <c r="AS56" i="4"/>
  <c r="AQ56" i="4"/>
  <c r="AO56" i="4"/>
  <c r="AM56" i="4"/>
  <c r="AK56" i="4"/>
  <c r="AI56" i="4"/>
  <c r="AG56" i="4"/>
  <c r="AE56" i="4"/>
  <c r="AC56" i="4"/>
  <c r="AA56" i="4"/>
  <c r="Y56" i="4"/>
  <c r="W56" i="4"/>
  <c r="U56" i="4"/>
  <c r="S56" i="4"/>
  <c r="Q56" i="4"/>
  <c r="O56" i="4"/>
  <c r="M56" i="4"/>
  <c r="K56" i="4"/>
  <c r="G56" i="4"/>
  <c r="E56" i="4"/>
  <c r="C56" i="4"/>
  <c r="AS55" i="4"/>
  <c r="AQ55" i="4"/>
  <c r="AO55" i="4"/>
  <c r="AM55" i="4"/>
  <c r="AK55" i="4"/>
  <c r="AI55" i="4"/>
  <c r="AG55" i="4"/>
  <c r="AE55" i="4"/>
  <c r="AC55" i="4"/>
  <c r="AA55" i="4"/>
  <c r="Y55" i="4"/>
  <c r="W55" i="4"/>
  <c r="U55" i="4"/>
  <c r="S55" i="4"/>
  <c r="Q55" i="4"/>
  <c r="O55" i="4"/>
  <c r="M55" i="4"/>
  <c r="K55" i="4"/>
  <c r="G55" i="4"/>
  <c r="E55" i="4"/>
  <c r="C55" i="4"/>
  <c r="AS54" i="4"/>
  <c r="AQ54" i="4"/>
  <c r="AO54" i="4"/>
  <c r="AM54" i="4"/>
  <c r="AK54" i="4"/>
  <c r="AI54" i="4"/>
  <c r="AG54" i="4"/>
  <c r="AE54" i="4"/>
  <c r="AC54" i="4"/>
  <c r="AA54" i="4"/>
  <c r="Y54" i="4"/>
  <c r="W54" i="4"/>
  <c r="U54" i="4"/>
  <c r="S54" i="4"/>
  <c r="Q54" i="4"/>
  <c r="O54" i="4"/>
  <c r="M54" i="4"/>
  <c r="K54" i="4"/>
  <c r="G54" i="4"/>
  <c r="E54" i="4"/>
  <c r="C54" i="4"/>
  <c r="AS53" i="4"/>
  <c r="AQ53" i="4"/>
  <c r="AO53" i="4"/>
  <c r="AM53" i="4"/>
  <c r="AK53" i="4"/>
  <c r="AI53" i="4"/>
  <c r="AG53" i="4"/>
  <c r="AE53" i="4"/>
  <c r="AC53" i="4"/>
  <c r="AA53" i="4"/>
  <c r="Y53" i="4"/>
  <c r="W53" i="4"/>
  <c r="U53" i="4"/>
  <c r="S53" i="4"/>
  <c r="Q53" i="4"/>
  <c r="O53" i="4"/>
  <c r="M53" i="4"/>
  <c r="K53" i="4"/>
  <c r="G53" i="4"/>
  <c r="E53" i="4"/>
  <c r="C53" i="4"/>
  <c r="AS52" i="4"/>
  <c r="AQ52" i="4"/>
  <c r="AO52" i="4"/>
  <c r="AM52" i="4"/>
  <c r="AK52" i="4"/>
  <c r="AI52" i="4"/>
  <c r="AG52" i="4"/>
  <c r="AE52" i="4"/>
  <c r="AC52" i="4"/>
  <c r="AA52" i="4"/>
  <c r="Y52" i="4"/>
  <c r="W52" i="4"/>
  <c r="U52" i="4"/>
  <c r="S52" i="4"/>
  <c r="Q52" i="4"/>
  <c r="O52" i="4"/>
  <c r="M52" i="4"/>
  <c r="K52" i="4"/>
  <c r="G52" i="4"/>
  <c r="E52" i="4"/>
  <c r="C52" i="4"/>
  <c r="AS51" i="4"/>
  <c r="AO51" i="4"/>
  <c r="AM51" i="4"/>
  <c r="AK51" i="4"/>
  <c r="AI51" i="4"/>
  <c r="AG51" i="4"/>
  <c r="AE51" i="4"/>
  <c r="AC51" i="4"/>
  <c r="AA51" i="4"/>
  <c r="Y51" i="4"/>
  <c r="W51" i="4"/>
  <c r="U51" i="4"/>
  <c r="S51" i="4"/>
  <c r="Q51" i="4"/>
  <c r="O51" i="4"/>
  <c r="M51" i="4"/>
  <c r="K51" i="4"/>
  <c r="G51" i="4"/>
  <c r="E51" i="4"/>
  <c r="C51" i="4"/>
  <c r="AS50" i="4"/>
  <c r="AO50" i="4"/>
  <c r="AM50" i="4"/>
  <c r="AK50" i="4"/>
  <c r="AI50" i="4"/>
  <c r="AG50" i="4"/>
  <c r="AE50" i="4"/>
  <c r="AC50" i="4"/>
  <c r="AA50" i="4"/>
  <c r="Y50" i="4"/>
  <c r="W50" i="4"/>
  <c r="U50" i="4"/>
  <c r="S50" i="4"/>
  <c r="Q50" i="4"/>
  <c r="O50" i="4"/>
  <c r="M50" i="4"/>
  <c r="K50" i="4"/>
  <c r="G50" i="4"/>
  <c r="E50" i="4"/>
  <c r="C50" i="4"/>
  <c r="AS49" i="4"/>
  <c r="AO49" i="4"/>
  <c r="AM49" i="4"/>
  <c r="AK49" i="4"/>
  <c r="AI49" i="4"/>
  <c r="AG49" i="4"/>
  <c r="AE49" i="4"/>
  <c r="AC49" i="4"/>
  <c r="AA49" i="4"/>
  <c r="Y49" i="4"/>
  <c r="W49" i="4"/>
  <c r="U49" i="4"/>
  <c r="S49" i="4"/>
  <c r="Q49" i="4"/>
  <c r="O49" i="4"/>
  <c r="M49" i="4"/>
  <c r="K49" i="4"/>
  <c r="G49" i="4"/>
  <c r="E49" i="4"/>
  <c r="C49" i="4"/>
  <c r="AS48" i="4"/>
  <c r="AO48" i="4"/>
  <c r="AM48" i="4"/>
  <c r="AK48" i="4"/>
  <c r="AI48" i="4"/>
  <c r="AG48" i="4"/>
  <c r="AE48" i="4"/>
  <c r="AC48" i="4"/>
  <c r="AA48" i="4"/>
  <c r="Y48" i="4"/>
  <c r="W48" i="4"/>
  <c r="U48" i="4"/>
  <c r="S48" i="4"/>
  <c r="Q48" i="4"/>
  <c r="O48" i="4"/>
  <c r="M48" i="4"/>
  <c r="K48" i="4"/>
  <c r="G48" i="4"/>
  <c r="E48" i="4"/>
  <c r="C48" i="4"/>
  <c r="AS47" i="4"/>
  <c r="AO47" i="4"/>
  <c r="AM47" i="4"/>
  <c r="AK47" i="4"/>
  <c r="AI47" i="4"/>
  <c r="AG47" i="4"/>
  <c r="AE47" i="4"/>
  <c r="AC47" i="4"/>
  <c r="AA47" i="4"/>
  <c r="Y47" i="4"/>
  <c r="W47" i="4"/>
  <c r="U47" i="4"/>
  <c r="S47" i="4"/>
  <c r="Q47" i="4"/>
  <c r="O47" i="4"/>
  <c r="M47" i="4"/>
  <c r="K47" i="4"/>
  <c r="G47" i="4"/>
  <c r="E47" i="4"/>
  <c r="C47" i="4"/>
  <c r="AS46" i="4"/>
  <c r="AO46" i="4"/>
  <c r="AM46" i="4"/>
  <c r="AK46" i="4"/>
  <c r="AI46" i="4"/>
  <c r="AG46" i="4"/>
  <c r="AE46" i="4"/>
  <c r="AC46" i="4"/>
  <c r="AA46" i="4"/>
  <c r="Y46" i="4"/>
  <c r="W46" i="4"/>
  <c r="U46" i="4"/>
  <c r="S46" i="4"/>
  <c r="Q46" i="4"/>
  <c r="O46" i="4"/>
  <c r="M46" i="4"/>
  <c r="K46" i="4"/>
  <c r="G46" i="4"/>
  <c r="E46" i="4"/>
  <c r="C46" i="4"/>
  <c r="AS45" i="4"/>
  <c r="AO45" i="4"/>
  <c r="AM45" i="4"/>
  <c r="AK45" i="4"/>
  <c r="AI45" i="4"/>
  <c r="AG45" i="4"/>
  <c r="AE45" i="4"/>
  <c r="AC45" i="4"/>
  <c r="AA45" i="4"/>
  <c r="Y45" i="4"/>
  <c r="W45" i="4"/>
  <c r="U45" i="4"/>
  <c r="S45" i="4"/>
  <c r="Q45" i="4"/>
  <c r="O45" i="4"/>
  <c r="M45" i="4"/>
  <c r="K45" i="4"/>
  <c r="G45" i="4"/>
  <c r="E45" i="4"/>
  <c r="C45" i="4"/>
  <c r="AS44" i="4"/>
  <c r="AO44" i="4"/>
  <c r="AM44" i="4"/>
  <c r="AK44" i="4"/>
  <c r="AI44" i="4"/>
  <c r="AG44" i="4"/>
  <c r="AE44" i="4"/>
  <c r="AC44" i="4"/>
  <c r="AA44" i="4"/>
  <c r="Y44" i="4"/>
  <c r="W44" i="4"/>
  <c r="U44" i="4"/>
  <c r="S44" i="4"/>
  <c r="Q44" i="4"/>
  <c r="O44" i="4"/>
  <c r="M44" i="4"/>
  <c r="K44" i="4"/>
  <c r="G44" i="4"/>
  <c r="E44" i="4"/>
  <c r="C44" i="4"/>
  <c r="AS43" i="4"/>
  <c r="AO43" i="4"/>
  <c r="AM43" i="4"/>
  <c r="AK43" i="4"/>
  <c r="AI43" i="4"/>
  <c r="AG43" i="4"/>
  <c r="AE43" i="4"/>
  <c r="AC43" i="4"/>
  <c r="AA43" i="4"/>
  <c r="Y43" i="4"/>
  <c r="W43" i="4"/>
  <c r="U43" i="4"/>
  <c r="S43" i="4"/>
  <c r="Q43" i="4"/>
  <c r="O43" i="4"/>
  <c r="M43" i="4"/>
  <c r="K43" i="4"/>
  <c r="G43" i="4"/>
  <c r="E43" i="4"/>
  <c r="C43" i="4"/>
  <c r="AS42" i="4"/>
  <c r="AO42" i="4"/>
  <c r="AM42" i="4"/>
  <c r="AK42" i="4"/>
  <c r="AI42" i="4"/>
  <c r="AG42" i="4"/>
  <c r="AE42" i="4"/>
  <c r="AC42" i="4"/>
  <c r="AA42" i="4"/>
  <c r="Y42" i="4"/>
  <c r="W42" i="4"/>
  <c r="U42" i="4"/>
  <c r="S42" i="4"/>
  <c r="Q42" i="4"/>
  <c r="O42" i="4"/>
  <c r="M42" i="4"/>
  <c r="K42" i="4"/>
  <c r="G42" i="4"/>
  <c r="E42" i="4"/>
  <c r="C42" i="4"/>
  <c r="AS41" i="4"/>
  <c r="AO41" i="4"/>
  <c r="AM41" i="4"/>
  <c r="AK41" i="4"/>
  <c r="AI41" i="4"/>
  <c r="AG41" i="4"/>
  <c r="AE41" i="4"/>
  <c r="AC41" i="4"/>
  <c r="AA41" i="4"/>
  <c r="Y41" i="4"/>
  <c r="W41" i="4"/>
  <c r="U41" i="4"/>
  <c r="S41" i="4"/>
  <c r="Q41" i="4"/>
  <c r="O41" i="4"/>
  <c r="M41" i="4"/>
  <c r="K41" i="4"/>
  <c r="G41" i="4"/>
  <c r="E41" i="4"/>
  <c r="C41" i="4"/>
  <c r="AS40" i="4"/>
  <c r="AO40" i="4"/>
  <c r="AM40" i="4"/>
  <c r="AK40" i="4"/>
  <c r="AI40" i="4"/>
  <c r="AG40" i="4"/>
  <c r="AE40" i="4"/>
  <c r="AC40" i="4"/>
  <c r="AA40" i="4"/>
  <c r="Y40" i="4"/>
  <c r="W40" i="4"/>
  <c r="U40" i="4"/>
  <c r="S40" i="4"/>
  <c r="Q40" i="4"/>
  <c r="O40" i="4"/>
  <c r="M40" i="4"/>
  <c r="K40" i="4"/>
  <c r="G40" i="4"/>
  <c r="E40" i="4"/>
  <c r="C40" i="4"/>
  <c r="AS39" i="4"/>
  <c r="AO39" i="4"/>
  <c r="AM39" i="4"/>
  <c r="AK39" i="4"/>
  <c r="AI39" i="4"/>
  <c r="AG39" i="4"/>
  <c r="AE39" i="4"/>
  <c r="AC39" i="4"/>
  <c r="AA39" i="4"/>
  <c r="Y39" i="4"/>
  <c r="W39" i="4"/>
  <c r="U39" i="4"/>
  <c r="S39" i="4"/>
  <c r="Q39" i="4"/>
  <c r="O39" i="4"/>
  <c r="M39" i="4"/>
  <c r="K39" i="4"/>
  <c r="G39" i="4"/>
  <c r="E39" i="4"/>
  <c r="C39" i="4"/>
  <c r="AS38" i="4"/>
  <c r="AO38" i="4"/>
  <c r="AM38" i="4"/>
  <c r="AK38" i="4"/>
  <c r="AI38" i="4"/>
  <c r="AG38" i="4"/>
  <c r="AE38" i="4"/>
  <c r="AC38" i="4"/>
  <c r="AA38" i="4"/>
  <c r="Y38" i="4"/>
  <c r="W38" i="4"/>
  <c r="U38" i="4"/>
  <c r="S38" i="4"/>
  <c r="Q38" i="4"/>
  <c r="O38" i="4"/>
  <c r="M38" i="4"/>
  <c r="K38" i="4"/>
  <c r="G38" i="4"/>
  <c r="E38" i="4"/>
  <c r="C38" i="4"/>
  <c r="AS37" i="4"/>
  <c r="AO37" i="4"/>
  <c r="AM37" i="4"/>
  <c r="AK37" i="4"/>
  <c r="AI37" i="4"/>
  <c r="AG37" i="4"/>
  <c r="AE37" i="4"/>
  <c r="AC37" i="4"/>
  <c r="AA37" i="4"/>
  <c r="Y37" i="4"/>
  <c r="W37" i="4"/>
  <c r="U37" i="4"/>
  <c r="S37" i="4"/>
  <c r="Q37" i="4"/>
  <c r="O37" i="4"/>
  <c r="M37" i="4"/>
  <c r="K37" i="4"/>
  <c r="G37" i="4"/>
  <c r="E37" i="4"/>
  <c r="C37" i="4"/>
  <c r="AS36" i="4"/>
  <c r="AO36" i="4"/>
  <c r="AM36" i="4"/>
  <c r="AK36" i="4"/>
  <c r="AI36" i="4"/>
  <c r="AG36" i="4"/>
  <c r="AE36" i="4"/>
  <c r="AC36" i="4"/>
  <c r="AA36" i="4"/>
  <c r="Y36" i="4"/>
  <c r="W36" i="4"/>
  <c r="U36" i="4"/>
  <c r="S36" i="4"/>
  <c r="Q36" i="4"/>
  <c r="O36" i="4"/>
  <c r="M36" i="4"/>
  <c r="K36" i="4"/>
  <c r="G36" i="4"/>
  <c r="E36" i="4"/>
  <c r="C36" i="4"/>
  <c r="AS35" i="4"/>
  <c r="AO35" i="4"/>
  <c r="AM35" i="4"/>
  <c r="AK35" i="4"/>
  <c r="AI35" i="4"/>
  <c r="AG35" i="4"/>
  <c r="AE35" i="4"/>
  <c r="AC35" i="4"/>
  <c r="AA35" i="4"/>
  <c r="Y35" i="4"/>
  <c r="W35" i="4"/>
  <c r="U35" i="4"/>
  <c r="S35" i="4"/>
  <c r="Q35" i="4"/>
  <c r="O35" i="4"/>
  <c r="M35" i="4"/>
  <c r="K35" i="4"/>
  <c r="G35" i="4"/>
  <c r="E35" i="4"/>
  <c r="C35" i="4"/>
  <c r="AS34" i="4"/>
  <c r="AO34" i="4"/>
  <c r="AM34" i="4"/>
  <c r="AK34" i="4"/>
  <c r="AI34" i="4"/>
  <c r="AG34" i="4"/>
  <c r="AE34" i="4"/>
  <c r="AC34" i="4"/>
  <c r="AA34" i="4"/>
  <c r="Y34" i="4"/>
  <c r="W34" i="4"/>
  <c r="U34" i="4"/>
  <c r="S34" i="4"/>
  <c r="Q34" i="4"/>
  <c r="O34" i="4"/>
  <c r="M34" i="4"/>
  <c r="K34" i="4"/>
  <c r="G34" i="4"/>
  <c r="E34" i="4"/>
  <c r="C34" i="4"/>
  <c r="AS33" i="4"/>
  <c r="AO33" i="4"/>
  <c r="AM33" i="4"/>
  <c r="AK33" i="4"/>
  <c r="AI33" i="4"/>
  <c r="AG33" i="4"/>
  <c r="AE33" i="4"/>
  <c r="AC33" i="4"/>
  <c r="AA33" i="4"/>
  <c r="Y33" i="4"/>
  <c r="W33" i="4"/>
  <c r="U33" i="4"/>
  <c r="S33" i="4"/>
  <c r="Q33" i="4"/>
  <c r="O33" i="4"/>
  <c r="M33" i="4"/>
  <c r="K33" i="4"/>
  <c r="G33" i="4"/>
  <c r="E33" i="4"/>
  <c r="C33" i="4"/>
  <c r="AS32" i="4"/>
  <c r="AO32" i="4"/>
  <c r="AM32" i="4"/>
  <c r="AK32" i="4"/>
  <c r="AI32" i="4"/>
  <c r="AG32" i="4"/>
  <c r="AE32" i="4"/>
  <c r="AC32" i="4"/>
  <c r="AA32" i="4"/>
  <c r="Y32" i="4"/>
  <c r="W32" i="4"/>
  <c r="U32" i="4"/>
  <c r="S32" i="4"/>
  <c r="Q32" i="4"/>
  <c r="O32" i="4"/>
  <c r="M32" i="4"/>
  <c r="K32" i="4"/>
  <c r="G32" i="4"/>
  <c r="E32" i="4"/>
  <c r="C32" i="4"/>
  <c r="AS31" i="4"/>
  <c r="AO31" i="4"/>
  <c r="AM31" i="4"/>
  <c r="AK31" i="4"/>
  <c r="AI31" i="4"/>
  <c r="AG31" i="4"/>
  <c r="AE31" i="4"/>
  <c r="AC31" i="4"/>
  <c r="AA31" i="4"/>
  <c r="Y31" i="4"/>
  <c r="W31" i="4"/>
  <c r="U31" i="4"/>
  <c r="S31" i="4"/>
  <c r="Q31" i="4"/>
  <c r="O31" i="4"/>
  <c r="M31" i="4"/>
  <c r="K31" i="4"/>
  <c r="G31" i="4"/>
  <c r="E31" i="4"/>
  <c r="C31" i="4"/>
  <c r="AS30" i="4"/>
  <c r="AO30" i="4"/>
  <c r="AM30" i="4"/>
  <c r="AK30" i="4"/>
  <c r="AI30" i="4"/>
  <c r="AG30" i="4"/>
  <c r="AE30" i="4"/>
  <c r="AC30" i="4"/>
  <c r="AA30" i="4"/>
  <c r="Y30" i="4"/>
  <c r="W30" i="4"/>
  <c r="U30" i="4"/>
  <c r="S30" i="4"/>
  <c r="Q30" i="4"/>
  <c r="O30" i="4"/>
  <c r="M30" i="4"/>
  <c r="K30" i="4"/>
  <c r="G30" i="4"/>
  <c r="E30" i="4"/>
  <c r="C30" i="4"/>
  <c r="AS29" i="4"/>
  <c r="AO29" i="4"/>
  <c r="AM29" i="4"/>
  <c r="AK29" i="4"/>
  <c r="AI29" i="4"/>
  <c r="AG29" i="4"/>
  <c r="AE29" i="4"/>
  <c r="AC29" i="4"/>
  <c r="AA29" i="4"/>
  <c r="Y29" i="4"/>
  <c r="W29" i="4"/>
  <c r="U29" i="4"/>
  <c r="S29" i="4"/>
  <c r="Q29" i="4"/>
  <c r="O29" i="4"/>
  <c r="M29" i="4"/>
  <c r="K29" i="4"/>
  <c r="G29" i="4"/>
  <c r="E29" i="4"/>
  <c r="C29" i="4"/>
  <c r="AS28" i="4"/>
  <c r="AO28" i="4"/>
  <c r="AM28" i="4"/>
  <c r="AK28" i="4"/>
  <c r="AI28" i="4"/>
  <c r="AG28" i="4"/>
  <c r="AE28" i="4"/>
  <c r="AC28" i="4"/>
  <c r="AA28" i="4"/>
  <c r="Y28" i="4"/>
  <c r="W28" i="4"/>
  <c r="U28" i="4"/>
  <c r="S28" i="4"/>
  <c r="Q28" i="4"/>
  <c r="O28" i="4"/>
  <c r="M28" i="4"/>
  <c r="K28" i="4"/>
  <c r="G28" i="4"/>
  <c r="E28" i="4"/>
  <c r="C28" i="4"/>
  <c r="AS27" i="4"/>
  <c r="AO27" i="4"/>
  <c r="AM27" i="4"/>
  <c r="AK27" i="4"/>
  <c r="AI27" i="4"/>
  <c r="AG27" i="4"/>
  <c r="AE27" i="4"/>
  <c r="AC27" i="4"/>
  <c r="AA27" i="4"/>
  <c r="Y27" i="4"/>
  <c r="W27" i="4"/>
  <c r="U27" i="4"/>
  <c r="S27" i="4"/>
  <c r="Q27" i="4"/>
  <c r="O27" i="4"/>
  <c r="M27" i="4"/>
  <c r="K27" i="4"/>
  <c r="G27" i="4"/>
  <c r="E27" i="4"/>
  <c r="C27" i="4"/>
  <c r="AS26" i="4"/>
  <c r="AO26" i="4"/>
  <c r="AM26" i="4"/>
  <c r="AK26" i="4"/>
  <c r="AI26" i="4"/>
  <c r="AG26" i="4"/>
  <c r="AE26" i="4"/>
  <c r="AC26" i="4"/>
  <c r="AA26" i="4"/>
  <c r="Y26" i="4"/>
  <c r="W26" i="4"/>
  <c r="U26" i="4"/>
  <c r="S26" i="4"/>
  <c r="Q26" i="4"/>
  <c r="O26" i="4"/>
  <c r="M26" i="4"/>
  <c r="K26" i="4"/>
  <c r="G26" i="4"/>
  <c r="E26" i="4"/>
  <c r="C26" i="4"/>
  <c r="AS25" i="4"/>
  <c r="AO25" i="4"/>
  <c r="AM25" i="4"/>
  <c r="AK25" i="4"/>
  <c r="AI25" i="4"/>
  <c r="AG25" i="4"/>
  <c r="AE25" i="4"/>
  <c r="AC25" i="4"/>
  <c r="AA25" i="4"/>
  <c r="Y25" i="4"/>
  <c r="W25" i="4"/>
  <c r="U25" i="4"/>
  <c r="S25" i="4"/>
  <c r="Q25" i="4"/>
  <c r="O25" i="4"/>
  <c r="M25" i="4"/>
  <c r="K25" i="4"/>
  <c r="G25" i="4"/>
  <c r="E25" i="4"/>
  <c r="C25" i="4"/>
  <c r="AS24" i="4"/>
  <c r="AO24" i="4"/>
  <c r="AM24" i="4"/>
  <c r="AK24" i="4"/>
  <c r="AI24" i="4"/>
  <c r="AG24" i="4"/>
  <c r="AE24" i="4"/>
  <c r="AC24" i="4"/>
  <c r="AA24" i="4"/>
  <c r="Y24" i="4"/>
  <c r="W24" i="4"/>
  <c r="U24" i="4"/>
  <c r="S24" i="4"/>
  <c r="Q24" i="4"/>
  <c r="O24" i="4"/>
  <c r="M24" i="4"/>
  <c r="K24" i="4"/>
  <c r="G24" i="4"/>
  <c r="E24" i="4"/>
  <c r="C24" i="4"/>
  <c r="AS23" i="4"/>
  <c r="AO23" i="4"/>
  <c r="AM23" i="4"/>
  <c r="AK23" i="4"/>
  <c r="AI23" i="4"/>
  <c r="AG23" i="4"/>
  <c r="AE23" i="4"/>
  <c r="AC23" i="4"/>
  <c r="AA23" i="4"/>
  <c r="Y23" i="4"/>
  <c r="W23" i="4"/>
  <c r="U23" i="4"/>
  <c r="S23" i="4"/>
  <c r="Q23" i="4"/>
  <c r="O23" i="4"/>
  <c r="M23" i="4"/>
  <c r="K23" i="4"/>
  <c r="G23" i="4"/>
  <c r="E23" i="4"/>
  <c r="C23" i="4"/>
  <c r="AS22" i="4"/>
  <c r="AO22" i="4"/>
  <c r="AM22" i="4"/>
  <c r="AK22" i="4"/>
  <c r="AI22" i="4"/>
  <c r="AG22" i="4"/>
  <c r="AE22" i="4"/>
  <c r="AC22" i="4"/>
  <c r="AA22" i="4"/>
  <c r="Y22" i="4"/>
  <c r="W22" i="4"/>
  <c r="U22" i="4"/>
  <c r="S22" i="4"/>
  <c r="Q22" i="4"/>
  <c r="O22" i="4"/>
  <c r="M22" i="4"/>
  <c r="K22" i="4"/>
  <c r="G22" i="4"/>
  <c r="E22" i="4"/>
  <c r="C22" i="4"/>
  <c r="AS21" i="4"/>
  <c r="AO21" i="4"/>
  <c r="AM21" i="4"/>
  <c r="AK21" i="4"/>
  <c r="AI21" i="4"/>
  <c r="AG21" i="4"/>
  <c r="AE21" i="4"/>
  <c r="AC21" i="4"/>
  <c r="AA21" i="4"/>
  <c r="Y21" i="4"/>
  <c r="W21" i="4"/>
  <c r="U21" i="4"/>
  <c r="S21" i="4"/>
  <c r="Q21" i="4"/>
  <c r="O21" i="4"/>
  <c r="M21" i="4"/>
  <c r="K21" i="4"/>
  <c r="G21" i="4"/>
  <c r="E21" i="4"/>
  <c r="C21" i="4"/>
  <c r="AS20" i="4"/>
  <c r="AO20" i="4"/>
  <c r="AM20" i="4"/>
  <c r="AK20" i="4"/>
  <c r="AI20" i="4"/>
  <c r="AG20" i="4"/>
  <c r="AE20" i="4"/>
  <c r="AC20" i="4"/>
  <c r="AA20" i="4"/>
  <c r="Y20" i="4"/>
  <c r="W20" i="4"/>
  <c r="U20" i="4"/>
  <c r="S20" i="4"/>
  <c r="Q20" i="4"/>
  <c r="O20" i="4"/>
  <c r="M20" i="4"/>
  <c r="K20" i="4"/>
  <c r="G20" i="4"/>
  <c r="E20" i="4"/>
  <c r="C20" i="4"/>
  <c r="AS19" i="4"/>
  <c r="AO19" i="4"/>
  <c r="AM19" i="4"/>
  <c r="AK19" i="4"/>
  <c r="AI19" i="4"/>
  <c r="AG19" i="4"/>
  <c r="AE19" i="4"/>
  <c r="AC19" i="4"/>
  <c r="AA19" i="4"/>
  <c r="Y19" i="4"/>
  <c r="W19" i="4"/>
  <c r="U19" i="4"/>
  <c r="S19" i="4"/>
  <c r="Q19" i="4"/>
  <c r="O19" i="4"/>
  <c r="M19" i="4"/>
  <c r="K19" i="4"/>
  <c r="G19" i="4"/>
  <c r="E19" i="4"/>
  <c r="C19" i="4"/>
  <c r="AS18" i="4"/>
  <c r="AO18" i="4"/>
  <c r="AM18" i="4"/>
  <c r="AK18" i="4"/>
  <c r="AI18" i="4"/>
  <c r="AG18" i="4"/>
  <c r="AE18" i="4"/>
  <c r="AC18" i="4"/>
  <c r="AA18" i="4"/>
  <c r="Y18" i="4"/>
  <c r="W18" i="4"/>
  <c r="U18" i="4"/>
  <c r="S18" i="4"/>
  <c r="Q18" i="4"/>
  <c r="O18" i="4"/>
  <c r="M18" i="4"/>
  <c r="K18" i="4"/>
  <c r="G18" i="4"/>
  <c r="E18" i="4"/>
  <c r="C18" i="4"/>
  <c r="AS17" i="4"/>
  <c r="AO17" i="4"/>
  <c r="AM17" i="4"/>
  <c r="AK17" i="4"/>
  <c r="AI17" i="4"/>
  <c r="AG17" i="4"/>
  <c r="AE17" i="4"/>
  <c r="AC17" i="4"/>
  <c r="AA17" i="4"/>
  <c r="Y17" i="4"/>
  <c r="W17" i="4"/>
  <c r="U17" i="4"/>
  <c r="S17" i="4"/>
  <c r="Q17" i="4"/>
  <c r="O17" i="4"/>
  <c r="M17" i="4"/>
  <c r="K17" i="4"/>
  <c r="G17" i="4"/>
  <c r="E17" i="4"/>
  <c r="C17" i="4"/>
  <c r="AS16" i="4"/>
  <c r="AO16" i="4"/>
  <c r="AM16" i="4"/>
  <c r="AK16" i="4"/>
  <c r="AI16" i="4"/>
  <c r="AG16" i="4"/>
  <c r="AE16" i="4"/>
  <c r="AC16" i="4"/>
  <c r="AA16" i="4"/>
  <c r="Y16" i="4"/>
  <c r="W16" i="4"/>
  <c r="U16" i="4"/>
  <c r="S16" i="4"/>
  <c r="Q16" i="4"/>
  <c r="O16" i="4"/>
  <c r="M16" i="4"/>
  <c r="K16" i="4"/>
  <c r="G16" i="4"/>
  <c r="E16" i="4"/>
  <c r="C16" i="4"/>
  <c r="AS15" i="4"/>
  <c r="AO15" i="4"/>
  <c r="AM15" i="4"/>
  <c r="AK15" i="4"/>
  <c r="AI15" i="4"/>
  <c r="AG15" i="4"/>
  <c r="AE15" i="4"/>
  <c r="AC15" i="4"/>
  <c r="AA15" i="4"/>
  <c r="Y15" i="4"/>
  <c r="W15" i="4"/>
  <c r="U15" i="4"/>
  <c r="S15" i="4"/>
  <c r="Q15" i="4"/>
  <c r="O15" i="4"/>
  <c r="M15" i="4"/>
  <c r="K15" i="4"/>
  <c r="G15" i="4"/>
  <c r="E15" i="4"/>
  <c r="C15" i="4"/>
  <c r="AS14" i="4"/>
  <c r="AO14" i="4"/>
  <c r="AM14" i="4"/>
  <c r="AK14" i="4"/>
  <c r="AI14" i="4"/>
  <c r="AG14" i="4"/>
  <c r="AE14" i="4"/>
  <c r="AC14" i="4"/>
  <c r="AA14" i="4"/>
  <c r="Y14" i="4"/>
  <c r="W14" i="4"/>
  <c r="U14" i="4"/>
  <c r="S14" i="4"/>
  <c r="Q14" i="4"/>
  <c r="O14" i="4"/>
  <c r="M14" i="4"/>
  <c r="K14" i="4"/>
  <c r="G14" i="4"/>
  <c r="E14" i="4"/>
  <c r="C14" i="4"/>
  <c r="AS13" i="4"/>
  <c r="AO13" i="4"/>
  <c r="AM13" i="4"/>
  <c r="AK13" i="4"/>
  <c r="AI13" i="4"/>
  <c r="AG13" i="4"/>
  <c r="AE13" i="4"/>
  <c r="AC13" i="4"/>
  <c r="AA13" i="4"/>
  <c r="Y13" i="4"/>
  <c r="W13" i="4"/>
  <c r="U13" i="4"/>
  <c r="S13" i="4"/>
  <c r="Q13" i="4"/>
  <c r="O13" i="4"/>
  <c r="M13" i="4"/>
  <c r="K13" i="4"/>
  <c r="G13" i="4"/>
  <c r="E13" i="4"/>
  <c r="C13" i="4"/>
  <c r="AS12" i="4"/>
  <c r="AO12" i="4"/>
  <c r="AM12" i="4"/>
  <c r="AK12" i="4"/>
  <c r="AI12" i="4"/>
  <c r="AG12" i="4"/>
  <c r="AE12" i="4"/>
  <c r="AC12" i="4"/>
  <c r="AA12" i="4"/>
  <c r="Y12" i="4"/>
  <c r="W12" i="4"/>
  <c r="U12" i="4"/>
  <c r="S12" i="4"/>
  <c r="Q12" i="4"/>
  <c r="O12" i="4"/>
  <c r="M12" i="4"/>
  <c r="K12" i="4"/>
  <c r="G12" i="4"/>
  <c r="E12" i="4"/>
  <c r="C12" i="4"/>
  <c r="AS11" i="4"/>
  <c r="AO11" i="4"/>
  <c r="AM11" i="4"/>
  <c r="AK11" i="4"/>
  <c r="AI11" i="4"/>
  <c r="AG11" i="4"/>
  <c r="AE11" i="4"/>
  <c r="AC11" i="4"/>
  <c r="AA11" i="4"/>
  <c r="Y11" i="4"/>
  <c r="W11" i="4"/>
  <c r="U11" i="4"/>
  <c r="S11" i="4"/>
  <c r="Q11" i="4"/>
  <c r="O11" i="4"/>
  <c r="M11" i="4"/>
  <c r="K11" i="4"/>
  <c r="G11" i="4"/>
  <c r="E11" i="4"/>
  <c r="C11" i="4"/>
  <c r="AS10" i="4"/>
  <c r="AO10" i="4"/>
  <c r="AM10" i="4"/>
  <c r="AK10" i="4"/>
  <c r="AI10" i="4"/>
  <c r="AG10" i="4"/>
  <c r="AE10" i="4"/>
  <c r="AC10" i="4"/>
  <c r="AA10" i="4"/>
  <c r="Y10" i="4"/>
  <c r="W10" i="4"/>
  <c r="U10" i="4"/>
  <c r="S10" i="4"/>
  <c r="Q10" i="4"/>
  <c r="O10" i="4"/>
  <c r="M10" i="4"/>
  <c r="K10" i="4"/>
  <c r="G10" i="4"/>
  <c r="E10" i="4"/>
  <c r="C10" i="4"/>
  <c r="AS9" i="4"/>
  <c r="AO9" i="4"/>
  <c r="AM9" i="4"/>
  <c r="AK9" i="4"/>
  <c r="AI9" i="4"/>
  <c r="AG9" i="4"/>
  <c r="AE9" i="4"/>
  <c r="AC9" i="4"/>
  <c r="AA9" i="4"/>
  <c r="Y9" i="4"/>
  <c r="W9" i="4"/>
  <c r="U9" i="4"/>
  <c r="S9" i="4"/>
  <c r="Q9" i="4"/>
  <c r="O9" i="4"/>
  <c r="M9" i="4"/>
  <c r="K9" i="4"/>
  <c r="G9" i="4"/>
  <c r="E9" i="4"/>
  <c r="C9" i="4"/>
  <c r="AS8" i="4"/>
  <c r="AO8" i="4"/>
  <c r="AM8" i="4"/>
  <c r="AK8" i="4"/>
  <c r="AI8" i="4"/>
  <c r="AG8" i="4"/>
  <c r="AE8" i="4"/>
  <c r="AC8" i="4"/>
  <c r="AA8" i="4"/>
  <c r="Y8" i="4"/>
  <c r="W8" i="4"/>
  <c r="U8" i="4"/>
  <c r="S8" i="4"/>
  <c r="Q8" i="4"/>
  <c r="O8" i="4"/>
  <c r="M8" i="4"/>
  <c r="K8" i="4"/>
  <c r="G8" i="4"/>
  <c r="E8" i="4"/>
  <c r="C8" i="4"/>
  <c r="AS7" i="4"/>
  <c r="AO7" i="4"/>
  <c r="AM7" i="4"/>
  <c r="AK7" i="4"/>
  <c r="AI7" i="4"/>
  <c r="AG7" i="4"/>
  <c r="AE7" i="4"/>
  <c r="AC7" i="4"/>
  <c r="AA7" i="4"/>
  <c r="Y7" i="4"/>
  <c r="W7" i="4"/>
  <c r="U7" i="4"/>
  <c r="S7" i="4"/>
  <c r="Q7" i="4"/>
  <c r="O7" i="4"/>
  <c r="M7" i="4"/>
  <c r="K7" i="4"/>
  <c r="G7" i="4"/>
  <c r="E7" i="4"/>
  <c r="C7" i="4"/>
  <c r="AS6" i="4"/>
  <c r="AO6" i="4"/>
  <c r="AM6" i="4"/>
  <c r="AK6" i="4"/>
  <c r="AI6" i="4"/>
  <c r="AG6" i="4"/>
  <c r="AE6" i="4"/>
  <c r="AC6" i="4"/>
  <c r="AA6" i="4"/>
  <c r="Y6" i="4"/>
  <c r="W6" i="4"/>
  <c r="U6" i="4"/>
  <c r="S6" i="4"/>
  <c r="Q6" i="4"/>
  <c r="O6" i="4"/>
  <c r="M6" i="4"/>
  <c r="K6" i="4"/>
  <c r="G6" i="4"/>
  <c r="E6" i="4"/>
  <c r="C6" i="4"/>
  <c r="AS5" i="4"/>
  <c r="AO5" i="4"/>
  <c r="AM5" i="4"/>
  <c r="AK5" i="4"/>
  <c r="AI5" i="4"/>
  <c r="AG5" i="4"/>
  <c r="AE5" i="4"/>
  <c r="AC5" i="4"/>
  <c r="AA5" i="4"/>
  <c r="Y5" i="4"/>
  <c r="W5" i="4"/>
  <c r="U5" i="4"/>
  <c r="S5" i="4"/>
  <c r="Q5" i="4"/>
  <c r="O5" i="4"/>
  <c r="M5" i="4"/>
  <c r="K5" i="4"/>
  <c r="G5" i="4"/>
  <c r="E5" i="4"/>
  <c r="C5" i="4"/>
  <c r="AS4" i="4"/>
  <c r="AO4" i="4"/>
  <c r="AM4" i="4"/>
  <c r="AK4" i="4"/>
  <c r="AI4" i="4"/>
  <c r="AG4" i="4"/>
  <c r="AE4" i="4"/>
  <c r="AC4" i="4"/>
  <c r="AA4" i="4"/>
  <c r="Y4" i="4"/>
  <c r="W4" i="4"/>
  <c r="U4" i="4"/>
  <c r="S4" i="4"/>
  <c r="Q4" i="4"/>
  <c r="O4" i="4"/>
  <c r="M4" i="4"/>
  <c r="K4" i="4"/>
  <c r="G4" i="4"/>
  <c r="E4" i="4"/>
  <c r="C4" i="4"/>
  <c r="AS3" i="4"/>
  <c r="AO3" i="4"/>
  <c r="AM3" i="4"/>
  <c r="AK3" i="4"/>
  <c r="AI3" i="4"/>
  <c r="AG3" i="4"/>
  <c r="AE3" i="4"/>
  <c r="AC3" i="4"/>
  <c r="AA3" i="4"/>
  <c r="Y3" i="4"/>
  <c r="W3" i="4"/>
  <c r="U3" i="4"/>
  <c r="S3" i="4"/>
  <c r="Q3" i="4"/>
  <c r="O3" i="4"/>
  <c r="M3" i="4"/>
  <c r="K3" i="4"/>
  <c r="G3" i="4"/>
  <c r="E3" i="4"/>
  <c r="C3" i="4"/>
  <c r="C3" i="1"/>
  <c r="E3" i="1"/>
  <c r="G3" i="1"/>
  <c r="I3" i="1"/>
  <c r="K3" i="1"/>
  <c r="M3" i="1"/>
  <c r="C4" i="1"/>
  <c r="E4" i="1"/>
  <c r="G4" i="1"/>
  <c r="I4" i="1"/>
  <c r="K4" i="1"/>
  <c r="M4" i="1"/>
  <c r="C5" i="1"/>
  <c r="E5" i="1"/>
  <c r="G5" i="1"/>
  <c r="I5" i="1"/>
  <c r="K5" i="1"/>
  <c r="M5" i="1"/>
  <c r="C6" i="1"/>
  <c r="E6" i="1"/>
  <c r="G6" i="1"/>
  <c r="I6" i="1"/>
  <c r="K6" i="1"/>
  <c r="M6" i="1"/>
  <c r="C7" i="1"/>
  <c r="E7" i="1"/>
  <c r="G7" i="1"/>
  <c r="I7" i="1"/>
  <c r="K7" i="1"/>
  <c r="M7" i="1"/>
  <c r="C8" i="1"/>
  <c r="E8" i="1"/>
  <c r="G8" i="1"/>
  <c r="I8" i="1"/>
  <c r="K8" i="1"/>
  <c r="M8" i="1"/>
  <c r="C9" i="1"/>
  <c r="E9" i="1"/>
  <c r="G9" i="1"/>
  <c r="I9" i="1"/>
  <c r="K9" i="1"/>
  <c r="M9" i="1"/>
  <c r="C10" i="1"/>
  <c r="E10" i="1"/>
  <c r="G10" i="1"/>
  <c r="I10" i="1"/>
  <c r="K10" i="1"/>
  <c r="M10" i="1"/>
  <c r="C11" i="1"/>
  <c r="E11" i="1"/>
  <c r="G11" i="1"/>
  <c r="I11" i="1"/>
  <c r="K11" i="1"/>
  <c r="M11" i="1"/>
  <c r="C12" i="1"/>
  <c r="E12" i="1"/>
  <c r="G12" i="1"/>
  <c r="I12" i="1"/>
  <c r="K12" i="1"/>
  <c r="M12" i="1"/>
  <c r="C13" i="1"/>
  <c r="E13" i="1"/>
  <c r="G13" i="1"/>
  <c r="I13" i="1"/>
  <c r="K13" i="1"/>
  <c r="M13" i="1"/>
  <c r="C14" i="1"/>
  <c r="E14" i="1"/>
  <c r="G14" i="1"/>
  <c r="I14" i="1"/>
  <c r="K14" i="1"/>
  <c r="M14" i="1"/>
  <c r="C15" i="1"/>
  <c r="E15" i="1"/>
  <c r="G15" i="1"/>
  <c r="I15" i="1"/>
  <c r="K15" i="1"/>
  <c r="M15" i="1"/>
  <c r="C16" i="1"/>
  <c r="E16" i="1"/>
  <c r="G16" i="1"/>
  <c r="I16" i="1"/>
  <c r="K16" i="1"/>
  <c r="M16" i="1"/>
  <c r="C17" i="1"/>
  <c r="E17" i="1"/>
  <c r="G17" i="1"/>
  <c r="I17" i="1"/>
  <c r="K17" i="1"/>
  <c r="M17" i="1"/>
  <c r="C18" i="1"/>
  <c r="E18" i="1"/>
  <c r="G18" i="1"/>
  <c r="I18" i="1"/>
  <c r="K18" i="1"/>
  <c r="M18" i="1"/>
  <c r="C19" i="1"/>
  <c r="E19" i="1"/>
  <c r="G19" i="1"/>
  <c r="I19" i="1"/>
  <c r="K19" i="1"/>
  <c r="M19" i="1"/>
  <c r="C20" i="1"/>
  <c r="E20" i="1"/>
  <c r="G20" i="1"/>
  <c r="I20" i="1"/>
  <c r="K20" i="1"/>
  <c r="M20" i="1"/>
  <c r="C21" i="1"/>
  <c r="E21" i="1"/>
  <c r="G21" i="1"/>
  <c r="I21" i="1"/>
  <c r="K21" i="1"/>
  <c r="M21" i="1"/>
  <c r="C22" i="1"/>
  <c r="E22" i="1"/>
  <c r="G22" i="1"/>
  <c r="I22" i="1"/>
  <c r="K22" i="1"/>
  <c r="M22" i="1"/>
  <c r="C23" i="1"/>
  <c r="E23" i="1"/>
  <c r="G23" i="1"/>
  <c r="I23" i="1"/>
  <c r="K23" i="1"/>
  <c r="M23" i="1"/>
  <c r="C24" i="1"/>
  <c r="E24" i="1"/>
  <c r="G24" i="1"/>
  <c r="I24" i="1"/>
  <c r="K24" i="1"/>
  <c r="M24" i="1"/>
  <c r="C25" i="1"/>
  <c r="E25" i="1"/>
  <c r="G25" i="1"/>
  <c r="I25" i="1"/>
  <c r="K25" i="1"/>
  <c r="M25" i="1"/>
  <c r="C26" i="1"/>
  <c r="E26" i="1"/>
  <c r="G26" i="1"/>
  <c r="I26" i="1"/>
  <c r="K26" i="1"/>
  <c r="M26" i="1"/>
  <c r="C27" i="1"/>
  <c r="E27" i="1"/>
  <c r="G27" i="1"/>
  <c r="I27" i="1"/>
  <c r="K27" i="1"/>
  <c r="M27" i="1"/>
  <c r="C28" i="1"/>
  <c r="E28" i="1"/>
  <c r="G28" i="1"/>
  <c r="I28" i="1"/>
  <c r="K28" i="1"/>
  <c r="M28" i="1"/>
  <c r="C29" i="1"/>
  <c r="E29" i="1"/>
  <c r="G29" i="1"/>
  <c r="I29" i="1"/>
  <c r="K29" i="1"/>
  <c r="M29" i="1"/>
  <c r="C30" i="1"/>
  <c r="E30" i="1"/>
  <c r="G30" i="1"/>
  <c r="I30" i="1"/>
  <c r="K30" i="1"/>
  <c r="M30" i="1"/>
  <c r="C31" i="1"/>
  <c r="E31" i="1"/>
  <c r="G31" i="1"/>
  <c r="I31" i="1"/>
  <c r="K31" i="1"/>
  <c r="M31" i="1"/>
  <c r="C32" i="1"/>
  <c r="E32" i="1"/>
  <c r="G32" i="1"/>
  <c r="I32" i="1"/>
  <c r="K32" i="1"/>
  <c r="M32" i="1"/>
  <c r="C33" i="1"/>
  <c r="E33" i="1"/>
  <c r="G33" i="1"/>
  <c r="I33" i="1"/>
  <c r="K33" i="1"/>
  <c r="M33" i="1"/>
  <c r="C34" i="1"/>
  <c r="E34" i="1"/>
  <c r="G34" i="1"/>
  <c r="I34" i="1"/>
  <c r="K34" i="1"/>
  <c r="M34" i="1"/>
  <c r="C35" i="1"/>
  <c r="E35" i="1"/>
  <c r="G35" i="1"/>
  <c r="I35" i="1"/>
  <c r="K35" i="1"/>
  <c r="M35" i="1"/>
  <c r="C36" i="1"/>
  <c r="E36" i="1"/>
  <c r="G36" i="1"/>
  <c r="I36" i="1"/>
  <c r="K36" i="1"/>
  <c r="M36" i="1"/>
  <c r="C37" i="1"/>
  <c r="E37" i="1"/>
  <c r="G37" i="1"/>
  <c r="I37" i="1"/>
  <c r="K37" i="1"/>
  <c r="M37" i="1"/>
  <c r="C38" i="1"/>
  <c r="E38" i="1"/>
  <c r="G38" i="1"/>
  <c r="I38" i="1"/>
  <c r="K38" i="1"/>
  <c r="M38" i="1"/>
  <c r="C39" i="1"/>
  <c r="E39" i="1"/>
  <c r="G39" i="1"/>
  <c r="I39" i="1"/>
  <c r="K39" i="1"/>
  <c r="M39" i="1"/>
  <c r="C40" i="1"/>
  <c r="E40" i="1"/>
  <c r="G40" i="1"/>
  <c r="I40" i="1"/>
  <c r="K40" i="1"/>
  <c r="M40" i="1"/>
  <c r="C41" i="1"/>
  <c r="E41" i="1"/>
  <c r="G41" i="1"/>
  <c r="I41" i="1"/>
  <c r="K41" i="1"/>
  <c r="M41" i="1"/>
  <c r="C42" i="1"/>
  <c r="E42" i="1"/>
  <c r="G42" i="1"/>
  <c r="I42" i="1"/>
  <c r="K42" i="1"/>
  <c r="M42" i="1"/>
  <c r="C43" i="1"/>
  <c r="E43" i="1"/>
  <c r="G43" i="1"/>
  <c r="I43" i="1"/>
  <c r="K43" i="1"/>
  <c r="M43" i="1"/>
  <c r="C44" i="1"/>
  <c r="E44" i="1"/>
  <c r="G44" i="1"/>
  <c r="I44" i="1"/>
  <c r="K44" i="1"/>
  <c r="M44" i="1"/>
  <c r="C45" i="1"/>
  <c r="E45" i="1"/>
  <c r="G45" i="1"/>
  <c r="I45" i="1"/>
  <c r="K45" i="1"/>
  <c r="M45" i="1"/>
  <c r="C46" i="1"/>
  <c r="E46" i="1"/>
  <c r="G46" i="1"/>
  <c r="I46" i="1"/>
  <c r="K46" i="1"/>
  <c r="M46" i="1"/>
  <c r="C47" i="1"/>
  <c r="E47" i="1"/>
  <c r="G47" i="1"/>
  <c r="I47" i="1"/>
  <c r="K47" i="1"/>
  <c r="M47" i="1"/>
  <c r="C48" i="1"/>
  <c r="E48" i="1"/>
  <c r="G48" i="1"/>
  <c r="I48" i="1"/>
  <c r="K48" i="1"/>
  <c r="M48" i="1"/>
  <c r="C49" i="1"/>
  <c r="E49" i="1"/>
  <c r="G49" i="1"/>
  <c r="I49" i="1"/>
  <c r="K49" i="1"/>
  <c r="M49" i="1"/>
  <c r="C50" i="1"/>
  <c r="E50" i="1"/>
  <c r="G50" i="1"/>
  <c r="I50" i="1"/>
  <c r="K50" i="1"/>
  <c r="M50" i="1"/>
  <c r="C51" i="1"/>
  <c r="E51" i="1"/>
  <c r="G51" i="1"/>
  <c r="I51" i="1"/>
  <c r="K51" i="1"/>
  <c r="M51" i="1"/>
  <c r="C52" i="1"/>
  <c r="E52" i="1"/>
  <c r="G52" i="1"/>
  <c r="I52" i="1"/>
  <c r="K52" i="1"/>
  <c r="M52" i="1"/>
  <c r="C53" i="1"/>
  <c r="E53" i="1"/>
  <c r="G53" i="1"/>
  <c r="I53" i="1"/>
  <c r="K53" i="1"/>
  <c r="M53" i="1"/>
  <c r="C54" i="1"/>
  <c r="E54" i="1"/>
  <c r="G54" i="1"/>
  <c r="I54" i="1"/>
  <c r="K54" i="1"/>
  <c r="M54" i="1"/>
  <c r="C55" i="1"/>
  <c r="E55" i="1"/>
  <c r="G55" i="1"/>
  <c r="I55" i="1"/>
  <c r="K55" i="1"/>
  <c r="M55" i="1"/>
  <c r="C56" i="1"/>
  <c r="E56" i="1"/>
  <c r="G56" i="1"/>
  <c r="I56" i="1"/>
  <c r="K56" i="1"/>
  <c r="M56" i="1"/>
  <c r="C57" i="1"/>
  <c r="E57" i="1"/>
  <c r="G57" i="1"/>
  <c r="I57" i="1"/>
  <c r="K57" i="1"/>
  <c r="M57" i="1"/>
  <c r="C58" i="1"/>
  <c r="E58" i="1"/>
  <c r="G58" i="1"/>
  <c r="I58" i="1"/>
  <c r="K58" i="1"/>
  <c r="M58" i="1"/>
  <c r="C59" i="1"/>
  <c r="E59" i="1"/>
  <c r="G59" i="1"/>
  <c r="I59" i="1"/>
  <c r="K59" i="1"/>
  <c r="M59" i="1"/>
  <c r="C60" i="1"/>
  <c r="E60" i="1"/>
  <c r="G60" i="1"/>
  <c r="I60" i="1"/>
  <c r="K60" i="1"/>
  <c r="M60" i="1"/>
  <c r="C61" i="1"/>
  <c r="E61" i="1"/>
  <c r="G61" i="1"/>
  <c r="I61" i="1"/>
  <c r="K61" i="1"/>
  <c r="M61" i="1"/>
  <c r="C62" i="1"/>
  <c r="E62" i="1"/>
  <c r="G62" i="1"/>
  <c r="I62" i="1"/>
  <c r="K62" i="1"/>
  <c r="M62" i="1"/>
  <c r="C63" i="1"/>
  <c r="E63" i="1"/>
  <c r="G63" i="1"/>
  <c r="I63" i="1"/>
  <c r="K63" i="1"/>
  <c r="M63" i="1"/>
  <c r="O3" i="1"/>
  <c r="Q3" i="1"/>
  <c r="S3" i="1"/>
  <c r="U3" i="1"/>
  <c r="W3" i="1"/>
  <c r="Y3" i="1"/>
  <c r="AA3" i="1"/>
  <c r="AC3" i="1"/>
  <c r="AE3" i="1"/>
  <c r="AG3" i="1"/>
  <c r="AI3" i="1"/>
  <c r="AK3" i="1"/>
  <c r="AM3" i="1"/>
  <c r="AO3" i="1"/>
  <c r="AQ3" i="1"/>
  <c r="H84" i="15" l="1"/>
  <c r="N34" i="15"/>
  <c r="C23" i="6"/>
  <c r="C22" i="15"/>
  <c r="D22" i="15" s="1"/>
  <c r="C21" i="6"/>
  <c r="C20" i="15"/>
  <c r="D20" i="15" s="1"/>
  <c r="C17" i="6"/>
  <c r="C17" i="15"/>
  <c r="D17" i="15" s="1"/>
  <c r="C15" i="6"/>
  <c r="C15" i="15"/>
  <c r="D15" i="15" s="1"/>
  <c r="C14" i="6"/>
  <c r="C14" i="15"/>
  <c r="C12" i="6"/>
  <c r="C13" i="15"/>
  <c r="D13" i="15" s="1"/>
  <c r="C10" i="6"/>
  <c r="C11" i="15"/>
  <c r="D11" i="15" s="1"/>
  <c r="C9" i="6"/>
  <c r="C10" i="15"/>
  <c r="D10" i="15" s="1"/>
  <c r="C8" i="6"/>
  <c r="C9" i="15"/>
  <c r="D9" i="15" s="1"/>
  <c r="C7" i="6"/>
  <c r="C8" i="15"/>
  <c r="D8" i="15" s="1"/>
  <c r="C6" i="6"/>
  <c r="C7" i="15"/>
  <c r="D7" i="15" s="1"/>
  <c r="C5" i="6"/>
  <c r="C6" i="15"/>
  <c r="D6" i="15" s="1"/>
  <c r="C17" i="7"/>
  <c r="AR2" i="14"/>
  <c r="C25" i="6"/>
  <c r="C24" i="15"/>
  <c r="D24" i="15" s="1"/>
  <c r="C24" i="6"/>
  <c r="C23" i="15"/>
  <c r="D23" i="15" s="1"/>
  <c r="C21" i="15"/>
  <c r="C20" i="6"/>
  <c r="AO9" i="5"/>
  <c r="C11" i="6" s="1"/>
  <c r="C2" i="7"/>
  <c r="U23" i="5"/>
  <c r="P9" i="5"/>
  <c r="AE9" i="5"/>
  <c r="N84" i="15" l="1"/>
  <c r="N85" i="15"/>
  <c r="C26" i="7"/>
  <c r="P2" i="14"/>
  <c r="C24" i="7"/>
  <c r="AV2" i="14"/>
  <c r="C23" i="7"/>
  <c r="BH2" i="14"/>
  <c r="AZ2" i="14"/>
  <c r="C18" i="7"/>
  <c r="C16" i="7"/>
  <c r="BD2" i="14"/>
  <c r="C15" i="7"/>
  <c r="C21" i="7" s="1"/>
  <c r="C36" i="7" s="1"/>
  <c r="CJ2" i="14"/>
  <c r="C12" i="7"/>
  <c r="AF2" i="14"/>
  <c r="C11" i="7"/>
  <c r="CF2" i="14"/>
  <c r="C10" i="7"/>
  <c r="L2" i="14"/>
  <c r="C9" i="7"/>
  <c r="AN2" i="14"/>
  <c r="C8" i="7"/>
  <c r="AJ2" i="14"/>
  <c r="C7" i="7"/>
  <c r="D2" i="14"/>
  <c r="C6" i="7"/>
  <c r="H2" i="14"/>
  <c r="C5" i="7"/>
  <c r="D5" i="7" s="1"/>
  <c r="E6" i="15" s="1"/>
  <c r="BP2" i="14"/>
  <c r="AT8" i="14"/>
  <c r="AT16" i="14"/>
  <c r="AT24" i="14"/>
  <c r="AT32" i="14"/>
  <c r="AT40" i="14"/>
  <c r="AT48" i="14"/>
  <c r="AT9" i="14"/>
  <c r="AT17" i="14"/>
  <c r="AT25" i="14"/>
  <c r="AT33" i="14"/>
  <c r="AT41" i="14"/>
  <c r="AT49" i="14"/>
  <c r="AT50" i="14"/>
  <c r="AT3" i="14"/>
  <c r="AT11" i="14"/>
  <c r="AT19" i="14"/>
  <c r="AT27" i="14"/>
  <c r="AT43" i="14"/>
  <c r="AT51" i="14"/>
  <c r="AT5" i="14"/>
  <c r="AT21" i="14"/>
  <c r="AT37" i="14"/>
  <c r="AT14" i="14"/>
  <c r="AT30" i="14"/>
  <c r="AT46" i="14"/>
  <c r="AT15" i="14"/>
  <c r="AT31" i="14"/>
  <c r="AT39" i="14"/>
  <c r="AT10" i="14"/>
  <c r="AT18" i="14"/>
  <c r="AT26" i="14"/>
  <c r="AT34" i="14"/>
  <c r="AT42" i="14"/>
  <c r="AT35" i="14"/>
  <c r="AT4" i="14"/>
  <c r="AT12" i="14"/>
  <c r="AT20" i="14"/>
  <c r="AT28" i="14"/>
  <c r="AT36" i="14"/>
  <c r="AT44" i="14"/>
  <c r="AT52" i="14"/>
  <c r="AT13" i="14"/>
  <c r="AT29" i="14"/>
  <c r="AT45" i="14"/>
  <c r="AT6" i="14"/>
  <c r="AT22" i="14"/>
  <c r="AT38" i="14"/>
  <c r="AT7" i="14"/>
  <c r="AT23" i="14"/>
  <c r="AT47" i="14"/>
  <c r="C28" i="7"/>
  <c r="AB2" i="14"/>
  <c r="C27" i="7"/>
  <c r="T2" i="14"/>
  <c r="D21" i="15"/>
  <c r="C28" i="15"/>
  <c r="C25" i="7"/>
  <c r="X2" i="14"/>
  <c r="E2" i="6"/>
  <c r="E57" i="3"/>
  <c r="H31" i="3" s="1"/>
  <c r="C27" i="2" s="1"/>
  <c r="B33" i="7" s="1"/>
  <c r="D33" i="7" s="1"/>
  <c r="E27" i="15" s="1"/>
  <c r="E56" i="3"/>
  <c r="E55" i="3"/>
  <c r="E54" i="3"/>
  <c r="E53" i="3"/>
  <c r="E52" i="3"/>
  <c r="E51" i="3"/>
  <c r="E50" i="3"/>
  <c r="E49" i="3"/>
  <c r="G31" i="3" s="1"/>
  <c r="C17" i="2" s="1"/>
  <c r="B19" i="7" s="1"/>
  <c r="D19" i="7" s="1"/>
  <c r="E18" i="15" s="1"/>
  <c r="E48" i="3"/>
  <c r="E47" i="3"/>
  <c r="R3" i="14" l="1"/>
  <c r="R12" i="14"/>
  <c r="R21" i="14"/>
  <c r="R31" i="14"/>
  <c r="R39" i="14"/>
  <c r="R49" i="14"/>
  <c r="R4" i="14"/>
  <c r="R13" i="14"/>
  <c r="R22" i="14"/>
  <c r="R32" i="14"/>
  <c r="R41" i="14"/>
  <c r="R50" i="14"/>
  <c r="R44" i="14"/>
  <c r="R5" i="14"/>
  <c r="R14" i="14"/>
  <c r="R23" i="14"/>
  <c r="R33" i="14"/>
  <c r="R42" i="14"/>
  <c r="R51" i="14"/>
  <c r="R7" i="14"/>
  <c r="R15" i="14"/>
  <c r="R25" i="14"/>
  <c r="R34" i="14"/>
  <c r="R43" i="14"/>
  <c r="R52" i="14"/>
  <c r="R8" i="14"/>
  <c r="R17" i="14"/>
  <c r="R26" i="14"/>
  <c r="R35" i="14"/>
  <c r="R45" i="14"/>
  <c r="R6" i="14"/>
  <c r="R24" i="14"/>
  <c r="R9" i="14"/>
  <c r="R18" i="14"/>
  <c r="R27" i="14"/>
  <c r="R36" i="14"/>
  <c r="R46" i="14"/>
  <c r="R16" i="14"/>
  <c r="R10" i="14"/>
  <c r="R19" i="14"/>
  <c r="R28" i="14"/>
  <c r="R37" i="14"/>
  <c r="R47" i="14"/>
  <c r="R29" i="14"/>
  <c r="R11" i="14"/>
  <c r="R20" i="14"/>
  <c r="R30" i="14"/>
  <c r="R38" i="14"/>
  <c r="R48" i="14"/>
  <c r="R40" i="14"/>
  <c r="AX8" i="14"/>
  <c r="AX16" i="14"/>
  <c r="AX24" i="14"/>
  <c r="AX32" i="14"/>
  <c r="AX40" i="14"/>
  <c r="AX48" i="14"/>
  <c r="AX9" i="14"/>
  <c r="AX17" i="14"/>
  <c r="AX25" i="14"/>
  <c r="AX33" i="14"/>
  <c r="AX41" i="14"/>
  <c r="AX49" i="14"/>
  <c r="AX10" i="14"/>
  <c r="AX18" i="14"/>
  <c r="AX26" i="14"/>
  <c r="AX34" i="14"/>
  <c r="AX42" i="14"/>
  <c r="AX50" i="14"/>
  <c r="AX11" i="14"/>
  <c r="AX19" i="14"/>
  <c r="AX27" i="14"/>
  <c r="AX35" i="14"/>
  <c r="AX43" i="14"/>
  <c r="AX51" i="14"/>
  <c r="AX4" i="14"/>
  <c r="AX12" i="14"/>
  <c r="AX20" i="14"/>
  <c r="AX28" i="14"/>
  <c r="AX36" i="14"/>
  <c r="AX44" i="14"/>
  <c r="AX52" i="14"/>
  <c r="AX5" i="14"/>
  <c r="AX13" i="14"/>
  <c r="AX21" i="14"/>
  <c r="AX29" i="14"/>
  <c r="AX37" i="14"/>
  <c r="AX45" i="14"/>
  <c r="AX6" i="14"/>
  <c r="AX14" i="14"/>
  <c r="AX22" i="14"/>
  <c r="AX30" i="14"/>
  <c r="AX38" i="14"/>
  <c r="AX46" i="14"/>
  <c r="AX7" i="14"/>
  <c r="AX15" i="14"/>
  <c r="AX23" i="14"/>
  <c r="AX31" i="14"/>
  <c r="AX39" i="14"/>
  <c r="AX47" i="14"/>
  <c r="BJ8" i="14"/>
  <c r="BJ16" i="14"/>
  <c r="BJ24" i="14"/>
  <c r="BJ32" i="14"/>
  <c r="BJ40" i="14"/>
  <c r="BJ49" i="14"/>
  <c r="BJ9" i="14"/>
  <c r="BJ17" i="14"/>
  <c r="BJ25" i="14"/>
  <c r="BJ33" i="14"/>
  <c r="BJ41" i="14"/>
  <c r="BJ50" i="14"/>
  <c r="BJ10" i="14"/>
  <c r="BJ18" i="14"/>
  <c r="BJ26" i="14"/>
  <c r="BJ34" i="14"/>
  <c r="BJ42" i="14"/>
  <c r="BJ51" i="14"/>
  <c r="BJ3" i="14"/>
  <c r="BJ11" i="14"/>
  <c r="BJ19" i="14"/>
  <c r="BJ27" i="14"/>
  <c r="BJ35" i="14"/>
  <c r="BJ43" i="14"/>
  <c r="BJ52" i="14"/>
  <c r="BJ4" i="14"/>
  <c r="BJ12" i="14"/>
  <c r="BJ20" i="14"/>
  <c r="BJ28" i="14"/>
  <c r="BJ36" i="14"/>
  <c r="BJ44" i="14"/>
  <c r="BJ5" i="14"/>
  <c r="BJ13" i="14"/>
  <c r="BJ21" i="14"/>
  <c r="BJ29" i="14"/>
  <c r="BJ37" i="14"/>
  <c r="BJ46" i="14"/>
  <c r="BJ6" i="14"/>
  <c r="BJ14" i="14"/>
  <c r="BJ22" i="14"/>
  <c r="BJ30" i="14"/>
  <c r="BJ38" i="14"/>
  <c r="BJ47" i="14"/>
  <c r="BJ45" i="14"/>
  <c r="BJ7" i="14"/>
  <c r="BJ15" i="14"/>
  <c r="BJ23" i="14"/>
  <c r="BJ31" i="14"/>
  <c r="BJ39" i="14"/>
  <c r="BJ48" i="14"/>
  <c r="BB7" i="14"/>
  <c r="BB15" i="14"/>
  <c r="BB23" i="14"/>
  <c r="BB31" i="14"/>
  <c r="BB39" i="14"/>
  <c r="BB47" i="14"/>
  <c r="BB8" i="14"/>
  <c r="I39" i="15" s="1"/>
  <c r="BB16" i="14"/>
  <c r="BB24" i="14"/>
  <c r="BB32" i="14"/>
  <c r="BB40" i="14"/>
  <c r="BB48" i="14"/>
  <c r="BB9" i="14"/>
  <c r="BB17" i="14"/>
  <c r="BB25" i="14"/>
  <c r="I56" i="15" s="1"/>
  <c r="BB33" i="14"/>
  <c r="BB41" i="14"/>
  <c r="BB49" i="14"/>
  <c r="BB10" i="14"/>
  <c r="BB18" i="14"/>
  <c r="BB26" i="14"/>
  <c r="BB34" i="14"/>
  <c r="BB42" i="14"/>
  <c r="I73" i="15" s="1"/>
  <c r="BB50" i="14"/>
  <c r="BB3" i="14"/>
  <c r="BB11" i="14"/>
  <c r="BB19" i="14"/>
  <c r="BB27" i="14"/>
  <c r="BB35" i="14"/>
  <c r="BB43" i="14"/>
  <c r="BB51" i="14"/>
  <c r="BB4" i="14"/>
  <c r="I35" i="15" s="1"/>
  <c r="BB12" i="14"/>
  <c r="BB20" i="14"/>
  <c r="BB28" i="14"/>
  <c r="BB36" i="14"/>
  <c r="BB44" i="14"/>
  <c r="BB52" i="14"/>
  <c r="BB5" i="14"/>
  <c r="BB13" i="14"/>
  <c r="BB21" i="14"/>
  <c r="BB29" i="14"/>
  <c r="BB37" i="14"/>
  <c r="BB45" i="14"/>
  <c r="BB6" i="14"/>
  <c r="BB14" i="14"/>
  <c r="BB22" i="14"/>
  <c r="BB30" i="14"/>
  <c r="BB38" i="14"/>
  <c r="BB46" i="14"/>
  <c r="BF8" i="14"/>
  <c r="BF16" i="14"/>
  <c r="BF24" i="14"/>
  <c r="BF32" i="14"/>
  <c r="BF40" i="14"/>
  <c r="BF48" i="14"/>
  <c r="BF9" i="14"/>
  <c r="BF17" i="14"/>
  <c r="BF25" i="14"/>
  <c r="BF33" i="14"/>
  <c r="BF41" i="14"/>
  <c r="BF49" i="14"/>
  <c r="BF10" i="14"/>
  <c r="BF18" i="14"/>
  <c r="BF26" i="14"/>
  <c r="BF34" i="14"/>
  <c r="BF42" i="14"/>
  <c r="BF50" i="14"/>
  <c r="BF3" i="14"/>
  <c r="BF11" i="14"/>
  <c r="BF19" i="14"/>
  <c r="BF27" i="14"/>
  <c r="BF35" i="14"/>
  <c r="I66" i="15" s="1"/>
  <c r="BF43" i="14"/>
  <c r="BF51" i="14"/>
  <c r="BF4" i="14"/>
  <c r="BF12" i="14"/>
  <c r="BF20" i="14"/>
  <c r="I51" i="15" s="1"/>
  <c r="BF28" i="14"/>
  <c r="BF36" i="14"/>
  <c r="BF44" i="14"/>
  <c r="I75" i="15" s="1"/>
  <c r="BF52" i="14"/>
  <c r="BF5" i="14"/>
  <c r="BF13" i="14"/>
  <c r="BF21" i="14"/>
  <c r="BF29" i="14"/>
  <c r="BF37" i="14"/>
  <c r="BF45" i="14"/>
  <c r="BF6" i="14"/>
  <c r="BF14" i="14"/>
  <c r="BF22" i="14"/>
  <c r="BF30" i="14"/>
  <c r="BF38" i="14"/>
  <c r="BF46" i="14"/>
  <c r="BF7" i="14"/>
  <c r="BF15" i="14"/>
  <c r="BF23" i="14"/>
  <c r="BF31" i="14"/>
  <c r="BF39" i="14"/>
  <c r="BF47" i="14"/>
  <c r="I43" i="15"/>
  <c r="I70" i="15"/>
  <c r="I78" i="15"/>
  <c r="I46" i="15"/>
  <c r="I38" i="15"/>
  <c r="CL7" i="14"/>
  <c r="CL15" i="14"/>
  <c r="CL23" i="14"/>
  <c r="CL31" i="14"/>
  <c r="CL39" i="14"/>
  <c r="CL47" i="14"/>
  <c r="CL8" i="14"/>
  <c r="CL16" i="14"/>
  <c r="CL24" i="14"/>
  <c r="I55" i="15" s="1"/>
  <c r="CL32" i="14"/>
  <c r="I63" i="15" s="1"/>
  <c r="CL40" i="14"/>
  <c r="I71" i="15" s="1"/>
  <c r="CL48" i="14"/>
  <c r="CL9" i="14"/>
  <c r="CL17" i="14"/>
  <c r="CL25" i="14"/>
  <c r="CL33" i="14"/>
  <c r="CL41" i="14"/>
  <c r="I72" i="15" s="1"/>
  <c r="CL49" i="14"/>
  <c r="I80" i="15" s="1"/>
  <c r="CL10" i="14"/>
  <c r="I41" i="15" s="1"/>
  <c r="CL18" i="14"/>
  <c r="CL26" i="14"/>
  <c r="CL34" i="14"/>
  <c r="CL42" i="14"/>
  <c r="CL50" i="14"/>
  <c r="CL3" i="14"/>
  <c r="CL11" i="14"/>
  <c r="I42" i="15" s="1"/>
  <c r="CL19" i="14"/>
  <c r="I50" i="15" s="1"/>
  <c r="CL27" i="14"/>
  <c r="CL35" i="14"/>
  <c r="CL43" i="14"/>
  <c r="CL51" i="14"/>
  <c r="CL4" i="14"/>
  <c r="CL12" i="14"/>
  <c r="CL20" i="14"/>
  <c r="CL28" i="14"/>
  <c r="I59" i="15" s="1"/>
  <c r="CL36" i="14"/>
  <c r="CL44" i="14"/>
  <c r="CL52" i="14"/>
  <c r="CL5" i="14"/>
  <c r="CL13" i="14"/>
  <c r="CL21" i="14"/>
  <c r="I52" i="15" s="1"/>
  <c r="CL29" i="14"/>
  <c r="I60" i="15" s="1"/>
  <c r="CL37" i="14"/>
  <c r="I68" i="15" s="1"/>
  <c r="CL45" i="14"/>
  <c r="CL6" i="14"/>
  <c r="CL14" i="14"/>
  <c r="CL22" i="14"/>
  <c r="CL30" i="14"/>
  <c r="CL38" i="14"/>
  <c r="CL46" i="14"/>
  <c r="I77" i="15" s="1"/>
  <c r="I69" i="15"/>
  <c r="AH42" i="14"/>
  <c r="AH3" i="14"/>
  <c r="AH11" i="14"/>
  <c r="AH19" i="14"/>
  <c r="AH27" i="14"/>
  <c r="AH35" i="14"/>
  <c r="AH44" i="14"/>
  <c r="AH52" i="14"/>
  <c r="AH4" i="14"/>
  <c r="AH12" i="14"/>
  <c r="AH20" i="14"/>
  <c r="AH28" i="14"/>
  <c r="AH36" i="14"/>
  <c r="AH45" i="14"/>
  <c r="AH5" i="14"/>
  <c r="AH13" i="14"/>
  <c r="AH21" i="14"/>
  <c r="AH29" i="14"/>
  <c r="AH37" i="14"/>
  <c r="AH46" i="14"/>
  <c r="AH6" i="14"/>
  <c r="AH14" i="14"/>
  <c r="AH22" i="14"/>
  <c r="AH30" i="14"/>
  <c r="AH38" i="14"/>
  <c r="AH47" i="14"/>
  <c r="AH18" i="14"/>
  <c r="AH43" i="14"/>
  <c r="AH7" i="14"/>
  <c r="AH15" i="14"/>
  <c r="AH23" i="14"/>
  <c r="AH31" i="14"/>
  <c r="AH39" i="14"/>
  <c r="AH48" i="14"/>
  <c r="AH8" i="14"/>
  <c r="AH16" i="14"/>
  <c r="AH24" i="14"/>
  <c r="AH32" i="14"/>
  <c r="AH40" i="14"/>
  <c r="AH49" i="14"/>
  <c r="AH9" i="14"/>
  <c r="AH17" i="14"/>
  <c r="AH25" i="14"/>
  <c r="AH33" i="14"/>
  <c r="AH41" i="14"/>
  <c r="AH50" i="14"/>
  <c r="AH10" i="14"/>
  <c r="AH26" i="14"/>
  <c r="AH34" i="14"/>
  <c r="AH51" i="14"/>
  <c r="CH14" i="14"/>
  <c r="CH22" i="14"/>
  <c r="CH30" i="14"/>
  <c r="CH38" i="14"/>
  <c r="CH8" i="14"/>
  <c r="CH48" i="14"/>
  <c r="CH15" i="14"/>
  <c r="CH23" i="14"/>
  <c r="CH31" i="14"/>
  <c r="CH39" i="14"/>
  <c r="CH11" i="14"/>
  <c r="CH49" i="14"/>
  <c r="CH16" i="14"/>
  <c r="CH24" i="14"/>
  <c r="CH32" i="14"/>
  <c r="CH40" i="14"/>
  <c r="CH42" i="14"/>
  <c r="CH50" i="14"/>
  <c r="CH4" i="14"/>
  <c r="CH17" i="14"/>
  <c r="CH25" i="14"/>
  <c r="CH33" i="14"/>
  <c r="CH41" i="14"/>
  <c r="CH43" i="14"/>
  <c r="CH51" i="14"/>
  <c r="CH9" i="14"/>
  <c r="CH18" i="14"/>
  <c r="CH26" i="14"/>
  <c r="CH34" i="14"/>
  <c r="CH3" i="14"/>
  <c r="CH44" i="14"/>
  <c r="CH52" i="14"/>
  <c r="CH10" i="14"/>
  <c r="CH19" i="14"/>
  <c r="CH27" i="14"/>
  <c r="CH35" i="14"/>
  <c r="CH5" i="14"/>
  <c r="CH45" i="14"/>
  <c r="CH12" i="14"/>
  <c r="CH20" i="14"/>
  <c r="CH28" i="14"/>
  <c r="CH36" i="14"/>
  <c r="CH6" i="14"/>
  <c r="CH46" i="14"/>
  <c r="CH13" i="14"/>
  <c r="CH21" i="14"/>
  <c r="CH29" i="14"/>
  <c r="CH37" i="14"/>
  <c r="CH7" i="14"/>
  <c r="CH47" i="14"/>
  <c r="N11" i="14"/>
  <c r="N22" i="14"/>
  <c r="N46" i="14"/>
  <c r="N31" i="14"/>
  <c r="N4" i="14"/>
  <c r="N12" i="14"/>
  <c r="N20" i="14"/>
  <c r="N28" i="14"/>
  <c r="N36" i="14"/>
  <c r="N52" i="14"/>
  <c r="N7" i="14"/>
  <c r="N5" i="14"/>
  <c r="N13" i="14"/>
  <c r="N21" i="14"/>
  <c r="N29" i="14"/>
  <c r="N37" i="14"/>
  <c r="N45" i="14"/>
  <c r="N14" i="14"/>
  <c r="N38" i="14"/>
  <c r="N23" i="14"/>
  <c r="N47" i="14"/>
  <c r="N8" i="14"/>
  <c r="N16" i="14"/>
  <c r="N24" i="14"/>
  <c r="N32" i="14"/>
  <c r="N40" i="14"/>
  <c r="N48" i="14"/>
  <c r="N9" i="14"/>
  <c r="N17" i="14"/>
  <c r="N25" i="14"/>
  <c r="N33" i="14"/>
  <c r="N41" i="14"/>
  <c r="N49" i="14"/>
  <c r="N10" i="14"/>
  <c r="N18" i="14"/>
  <c r="N26" i="14"/>
  <c r="N34" i="14"/>
  <c r="N42" i="14"/>
  <c r="N50" i="14"/>
  <c r="N3" i="14"/>
  <c r="N19" i="14"/>
  <c r="N27" i="14"/>
  <c r="N35" i="14"/>
  <c r="N43" i="14"/>
  <c r="N51" i="14"/>
  <c r="N44" i="14"/>
  <c r="N6" i="14"/>
  <c r="N30" i="14"/>
  <c r="N15" i="14"/>
  <c r="N39" i="14"/>
  <c r="AP38" i="14"/>
  <c r="AP6" i="14"/>
  <c r="AP14" i="14"/>
  <c r="AP23" i="14"/>
  <c r="AP31" i="14"/>
  <c r="AP39" i="14"/>
  <c r="AP48" i="14"/>
  <c r="AP7" i="14"/>
  <c r="AP15" i="14"/>
  <c r="AP24" i="14"/>
  <c r="AP32" i="14"/>
  <c r="AP40" i="14"/>
  <c r="AP49" i="14"/>
  <c r="AP8" i="14"/>
  <c r="AP16" i="14"/>
  <c r="AP25" i="14"/>
  <c r="AP33" i="14"/>
  <c r="AP42" i="14"/>
  <c r="AP50" i="14"/>
  <c r="AP9" i="14"/>
  <c r="AP17" i="14"/>
  <c r="AP26" i="14"/>
  <c r="AP34" i="14"/>
  <c r="AP43" i="14"/>
  <c r="AP51" i="14"/>
  <c r="AP10" i="14"/>
  <c r="AP18" i="14"/>
  <c r="AP27" i="14"/>
  <c r="AP35" i="14"/>
  <c r="AP44" i="14"/>
  <c r="AP52" i="14"/>
  <c r="AP11" i="14"/>
  <c r="AP19" i="14"/>
  <c r="AP28" i="14"/>
  <c r="AP36" i="14"/>
  <c r="AP45" i="14"/>
  <c r="AP3" i="14"/>
  <c r="AP4" i="14"/>
  <c r="AP12" i="14"/>
  <c r="AP21" i="14"/>
  <c r="AP29" i="14"/>
  <c r="AP37" i="14"/>
  <c r="AP46" i="14"/>
  <c r="AP20" i="14"/>
  <c r="AP5" i="14"/>
  <c r="AP13" i="14"/>
  <c r="AP22" i="14"/>
  <c r="AP30" i="14"/>
  <c r="AP47" i="14"/>
  <c r="AP41" i="14"/>
  <c r="AL42" i="14"/>
  <c r="AL50" i="14"/>
  <c r="AL8" i="14"/>
  <c r="AL16" i="14"/>
  <c r="AL24" i="14"/>
  <c r="AL32" i="14"/>
  <c r="AL40" i="14"/>
  <c r="AL43" i="14"/>
  <c r="AL51" i="14"/>
  <c r="AL9" i="14"/>
  <c r="AL17" i="14"/>
  <c r="AL25" i="14"/>
  <c r="AL33" i="14"/>
  <c r="AL41" i="14"/>
  <c r="AL44" i="14"/>
  <c r="AL52" i="14"/>
  <c r="AL10" i="14"/>
  <c r="AL18" i="14"/>
  <c r="AL26" i="14"/>
  <c r="AL34" i="14"/>
  <c r="AL45" i="14"/>
  <c r="AL3" i="14"/>
  <c r="AL11" i="14"/>
  <c r="AL19" i="14"/>
  <c r="AL27" i="14"/>
  <c r="AL35" i="14"/>
  <c r="AL23" i="14"/>
  <c r="AL39" i="14"/>
  <c r="AL46" i="14"/>
  <c r="AL4" i="14"/>
  <c r="AL12" i="14"/>
  <c r="AL20" i="14"/>
  <c r="AL28" i="14"/>
  <c r="AL36" i="14"/>
  <c r="AL47" i="14"/>
  <c r="AL5" i="14"/>
  <c r="AL13" i="14"/>
  <c r="AL21" i="14"/>
  <c r="AL29" i="14"/>
  <c r="AL37" i="14"/>
  <c r="AL48" i="14"/>
  <c r="AL6" i="14"/>
  <c r="AL14" i="14"/>
  <c r="AL22" i="14"/>
  <c r="AL30" i="14"/>
  <c r="AL38" i="14"/>
  <c r="AL49" i="14"/>
  <c r="AL7" i="14"/>
  <c r="AL15" i="14"/>
  <c r="AL31" i="14"/>
  <c r="F12" i="14"/>
  <c r="F20" i="14"/>
  <c r="F28" i="14"/>
  <c r="F36" i="14"/>
  <c r="F5" i="14"/>
  <c r="F45" i="14"/>
  <c r="F13" i="14"/>
  <c r="F21" i="14"/>
  <c r="F29" i="14"/>
  <c r="F37" i="14"/>
  <c r="F6" i="14"/>
  <c r="F46" i="14"/>
  <c r="F14" i="14"/>
  <c r="F22" i="14"/>
  <c r="F30" i="14"/>
  <c r="F38" i="14"/>
  <c r="F7" i="14"/>
  <c r="F47" i="14"/>
  <c r="F3" i="14"/>
  <c r="F34" i="14"/>
  <c r="F43" i="14"/>
  <c r="F19" i="14"/>
  <c r="F35" i="14"/>
  <c r="F44" i="14"/>
  <c r="F15" i="14"/>
  <c r="F23" i="14"/>
  <c r="F31" i="14"/>
  <c r="F39" i="14"/>
  <c r="F8" i="14"/>
  <c r="F48" i="14"/>
  <c r="F16" i="14"/>
  <c r="F24" i="14"/>
  <c r="F32" i="14"/>
  <c r="F40" i="14"/>
  <c r="F9" i="14"/>
  <c r="F49" i="14"/>
  <c r="F17" i="14"/>
  <c r="F25" i="14"/>
  <c r="F33" i="14"/>
  <c r="F41" i="14"/>
  <c r="F11" i="14"/>
  <c r="F50" i="14"/>
  <c r="F18" i="14"/>
  <c r="F26" i="14"/>
  <c r="F42" i="14"/>
  <c r="F51" i="14"/>
  <c r="F10" i="14"/>
  <c r="F27" i="14"/>
  <c r="F4" i="14"/>
  <c r="F52" i="14"/>
  <c r="J7" i="14"/>
  <c r="J27" i="14"/>
  <c r="J43" i="14"/>
  <c r="J23" i="14"/>
  <c r="J9" i="14"/>
  <c r="J20" i="14"/>
  <c r="J28" i="14"/>
  <c r="J36" i="14"/>
  <c r="J4" i="14"/>
  <c r="J15" i="14"/>
  <c r="J47" i="14"/>
  <c r="J12" i="14"/>
  <c r="J21" i="14"/>
  <c r="J29" i="14"/>
  <c r="J37" i="14"/>
  <c r="J5" i="14"/>
  <c r="J45" i="14"/>
  <c r="J6" i="14"/>
  <c r="J31" i="14"/>
  <c r="J16" i="14"/>
  <c r="J24" i="14"/>
  <c r="J32" i="14"/>
  <c r="J40" i="14"/>
  <c r="J10" i="14"/>
  <c r="J48" i="14"/>
  <c r="J17" i="14"/>
  <c r="J25" i="14"/>
  <c r="J33" i="14"/>
  <c r="J41" i="14"/>
  <c r="J11" i="14"/>
  <c r="J49" i="14"/>
  <c r="J18" i="14"/>
  <c r="J26" i="14"/>
  <c r="J34" i="14"/>
  <c r="J42" i="14"/>
  <c r="J13" i="14"/>
  <c r="J50" i="14"/>
  <c r="J19" i="14"/>
  <c r="J35" i="14"/>
  <c r="J3" i="14"/>
  <c r="J51" i="14"/>
  <c r="J44" i="14"/>
  <c r="J52" i="14"/>
  <c r="J14" i="14"/>
  <c r="J22" i="14"/>
  <c r="J30" i="14"/>
  <c r="J38" i="14"/>
  <c r="J46" i="14"/>
  <c r="J39" i="14"/>
  <c r="J8" i="14"/>
  <c r="BR8" i="14"/>
  <c r="BR16" i="14"/>
  <c r="BR24" i="14"/>
  <c r="BR32" i="14"/>
  <c r="BR40" i="14"/>
  <c r="BR48" i="14"/>
  <c r="G79" i="15" s="1"/>
  <c r="BR11" i="14"/>
  <c r="BR19" i="14"/>
  <c r="BR35" i="14"/>
  <c r="BR51" i="14"/>
  <c r="G82" i="15" s="1"/>
  <c r="BR52" i="14"/>
  <c r="BR9" i="14"/>
  <c r="G40" i="15" s="1"/>
  <c r="BR17" i="14"/>
  <c r="BR25" i="14"/>
  <c r="BR33" i="14"/>
  <c r="BR41" i="14"/>
  <c r="BR49" i="14"/>
  <c r="BR4" i="14"/>
  <c r="BR12" i="14"/>
  <c r="BR20" i="14"/>
  <c r="BR28" i="14"/>
  <c r="BR44" i="14"/>
  <c r="BR10" i="14"/>
  <c r="BR18" i="14"/>
  <c r="BR26" i="14"/>
  <c r="BR34" i="14"/>
  <c r="BR42" i="14"/>
  <c r="G73" i="15" s="1"/>
  <c r="BR50" i="14"/>
  <c r="BR27" i="14"/>
  <c r="BR43" i="14"/>
  <c r="BR36" i="14"/>
  <c r="BR5" i="14"/>
  <c r="BR13" i="14"/>
  <c r="BR21" i="14"/>
  <c r="BR29" i="14"/>
  <c r="BR37" i="14"/>
  <c r="BR45" i="14"/>
  <c r="BR3" i="14"/>
  <c r="BR6" i="14"/>
  <c r="BR14" i="14"/>
  <c r="BR22" i="14"/>
  <c r="BR30" i="14"/>
  <c r="BR38" i="14"/>
  <c r="BR46" i="14"/>
  <c r="BR7" i="14"/>
  <c r="BR15" i="14"/>
  <c r="BR23" i="14"/>
  <c r="BR31" i="14"/>
  <c r="BR39" i="14"/>
  <c r="BR47" i="14"/>
  <c r="I34" i="15"/>
  <c r="AT54" i="14"/>
  <c r="F16" i="15" s="1"/>
  <c r="AT53" i="14"/>
  <c r="G16" i="15" s="1"/>
  <c r="C30" i="7"/>
  <c r="AD46" i="14"/>
  <c r="AD52" i="14"/>
  <c r="AD9" i="14"/>
  <c r="AD17" i="14"/>
  <c r="AD25" i="14"/>
  <c r="AD33" i="14"/>
  <c r="AD41" i="14"/>
  <c r="AD51" i="14"/>
  <c r="AD43" i="14"/>
  <c r="AD10" i="14"/>
  <c r="AD18" i="14"/>
  <c r="AD26" i="14"/>
  <c r="AD34" i="14"/>
  <c r="AD42" i="14"/>
  <c r="AD44" i="14"/>
  <c r="AD3" i="14"/>
  <c r="AD11" i="14"/>
  <c r="AD19" i="14"/>
  <c r="AD27" i="14"/>
  <c r="AD35" i="14"/>
  <c r="AD45" i="14"/>
  <c r="AD4" i="14"/>
  <c r="AD12" i="14"/>
  <c r="AD20" i="14"/>
  <c r="AD28" i="14"/>
  <c r="AD36" i="14"/>
  <c r="AD47" i="14"/>
  <c r="AD5" i="14"/>
  <c r="AD13" i="14"/>
  <c r="AD21" i="14"/>
  <c r="AD29" i="14"/>
  <c r="AD37" i="14"/>
  <c r="AD48" i="14"/>
  <c r="AD6" i="14"/>
  <c r="AD14" i="14"/>
  <c r="AD22" i="14"/>
  <c r="AD30" i="14"/>
  <c r="AD38" i="14"/>
  <c r="AD49" i="14"/>
  <c r="AD7" i="14"/>
  <c r="AD15" i="14"/>
  <c r="AD23" i="14"/>
  <c r="AD31" i="14"/>
  <c r="AD39" i="14"/>
  <c r="AD50" i="14"/>
  <c r="AD8" i="14"/>
  <c r="AD16" i="14"/>
  <c r="AD24" i="14"/>
  <c r="AD32" i="14"/>
  <c r="AD40" i="14"/>
  <c r="V12" i="14"/>
  <c r="V48" i="14"/>
  <c r="V49" i="14"/>
  <c r="V14" i="14"/>
  <c r="V41" i="14"/>
  <c r="V9" i="14"/>
  <c r="V18" i="14"/>
  <c r="V26" i="14"/>
  <c r="V34" i="14"/>
  <c r="V42" i="14"/>
  <c r="V50" i="14"/>
  <c r="V10" i="14"/>
  <c r="V19" i="14"/>
  <c r="V27" i="14"/>
  <c r="V35" i="14"/>
  <c r="V43" i="14"/>
  <c r="V51" i="14"/>
  <c r="V3" i="14"/>
  <c r="V11" i="14"/>
  <c r="V20" i="14"/>
  <c r="V28" i="14"/>
  <c r="V36" i="14"/>
  <c r="V44" i="14"/>
  <c r="V52" i="14"/>
  <c r="V4" i="14"/>
  <c r="V13" i="14"/>
  <c r="V21" i="14"/>
  <c r="V29" i="14"/>
  <c r="V37" i="14"/>
  <c r="V45" i="14"/>
  <c r="V5" i="14"/>
  <c r="V22" i="14"/>
  <c r="V30" i="14"/>
  <c r="V38" i="14"/>
  <c r="V46" i="14"/>
  <c r="V6" i="14"/>
  <c r="V15" i="14"/>
  <c r="V23" i="14"/>
  <c r="V31" i="14"/>
  <c r="V39" i="14"/>
  <c r="V47" i="14"/>
  <c r="V7" i="14"/>
  <c r="V16" i="14"/>
  <c r="V24" i="14"/>
  <c r="V32" i="14"/>
  <c r="V8" i="14"/>
  <c r="V17" i="14"/>
  <c r="V25" i="14"/>
  <c r="V33" i="14"/>
  <c r="V40" i="14"/>
  <c r="Z9" i="14"/>
  <c r="Z17" i="14"/>
  <c r="Z25" i="14"/>
  <c r="Z33" i="14"/>
  <c r="Z41" i="14"/>
  <c r="Z49" i="14"/>
  <c r="Z10" i="14"/>
  <c r="Z26" i="14"/>
  <c r="Z42" i="14"/>
  <c r="K73" i="15" s="1"/>
  <c r="Z21" i="14"/>
  <c r="Z45" i="14"/>
  <c r="Z14" i="14"/>
  <c r="Z30" i="14"/>
  <c r="Z46" i="14"/>
  <c r="Z11" i="14"/>
  <c r="Z19" i="14"/>
  <c r="Z27" i="14"/>
  <c r="Z35" i="14"/>
  <c r="Z43" i="14"/>
  <c r="Z51" i="14"/>
  <c r="Z4" i="14"/>
  <c r="Z12" i="14"/>
  <c r="K43" i="15" s="1"/>
  <c r="Z20" i="14"/>
  <c r="Z28" i="14"/>
  <c r="Z36" i="14"/>
  <c r="Z44" i="14"/>
  <c r="Z52" i="14"/>
  <c r="Z13" i="14"/>
  <c r="Z37" i="14"/>
  <c r="Z6" i="14"/>
  <c r="Z38" i="14"/>
  <c r="Z7" i="14"/>
  <c r="Z15" i="14"/>
  <c r="Z23" i="14"/>
  <c r="Z31" i="14"/>
  <c r="Z39" i="14"/>
  <c r="Z47" i="14"/>
  <c r="Z8" i="14"/>
  <c r="Z16" i="14"/>
  <c r="Z24" i="14"/>
  <c r="Z32" i="14"/>
  <c r="Z40" i="14"/>
  <c r="Z48" i="14"/>
  <c r="Z18" i="14"/>
  <c r="Z34" i="14"/>
  <c r="Z50" i="14"/>
  <c r="Z5" i="14"/>
  <c r="Z29" i="14"/>
  <c r="Z3" i="14"/>
  <c r="Z22" i="14"/>
  <c r="K47" i="15" l="1"/>
  <c r="K37" i="15"/>
  <c r="R54" i="14"/>
  <c r="F22" i="15" s="1"/>
  <c r="R53" i="14"/>
  <c r="G22" i="15" s="1"/>
  <c r="AX54" i="14"/>
  <c r="F20" i="15" s="1"/>
  <c r="AX53" i="14"/>
  <c r="G20" i="15" s="1"/>
  <c r="K57" i="15"/>
  <c r="K42" i="15"/>
  <c r="BJ53" i="14"/>
  <c r="K36" i="15"/>
  <c r="BJ54" i="14"/>
  <c r="K75" i="15"/>
  <c r="I61" i="15"/>
  <c r="I44" i="15"/>
  <c r="I81" i="15"/>
  <c r="I64" i="15"/>
  <c r="I47" i="15"/>
  <c r="I53" i="15"/>
  <c r="I36" i="15"/>
  <c r="I82" i="15"/>
  <c r="I45" i="15"/>
  <c r="I74" i="15"/>
  <c r="I48" i="15"/>
  <c r="I57" i="15"/>
  <c r="I40" i="15"/>
  <c r="BB54" i="14"/>
  <c r="F17" i="15" s="1"/>
  <c r="BB53" i="14"/>
  <c r="G17" i="15" s="1"/>
  <c r="I37" i="15"/>
  <c r="BF54" i="14"/>
  <c r="F15" i="15" s="1"/>
  <c r="BF53" i="14"/>
  <c r="G15" i="15" s="1"/>
  <c r="I83" i="15"/>
  <c r="I65" i="15"/>
  <c r="I76" i="15"/>
  <c r="I67" i="15"/>
  <c r="I58" i="15"/>
  <c r="I49" i="15"/>
  <c r="I79" i="15"/>
  <c r="I62" i="15"/>
  <c r="I54" i="15"/>
  <c r="CL54" i="14"/>
  <c r="CL53" i="14"/>
  <c r="AH54" i="14"/>
  <c r="F13" i="15" s="1"/>
  <c r="AH53" i="14"/>
  <c r="G13" i="15" s="1"/>
  <c r="G81" i="15"/>
  <c r="CH54" i="14"/>
  <c r="CH53" i="14"/>
  <c r="G63" i="15"/>
  <c r="N54" i="14"/>
  <c r="F11" i="15" s="1"/>
  <c r="N53" i="14"/>
  <c r="G11" i="15" s="1"/>
  <c r="G37" i="15"/>
  <c r="G71" i="15"/>
  <c r="AP54" i="14"/>
  <c r="F10" i="15" s="1"/>
  <c r="AP53" i="14"/>
  <c r="G10" i="15" s="1"/>
  <c r="G62" i="15"/>
  <c r="AL54" i="14"/>
  <c r="F9" i="15" s="1"/>
  <c r="AL53" i="14"/>
  <c r="G9" i="15" s="1"/>
  <c r="G51" i="15"/>
  <c r="G76" i="15"/>
  <c r="G68" i="15"/>
  <c r="G60" i="15"/>
  <c r="G43" i="15"/>
  <c r="G83" i="15"/>
  <c r="G78" i="15"/>
  <c r="G65" i="15"/>
  <c r="G35" i="15"/>
  <c r="G46" i="15"/>
  <c r="G38" i="15"/>
  <c r="G59" i="15"/>
  <c r="G52" i="15"/>
  <c r="G70" i="15"/>
  <c r="G44" i="15"/>
  <c r="G57" i="15"/>
  <c r="G39" i="15"/>
  <c r="G55" i="15"/>
  <c r="G75" i="15"/>
  <c r="F54" i="14"/>
  <c r="F8" i="15" s="1"/>
  <c r="F53" i="14"/>
  <c r="G8" i="15" s="1"/>
  <c r="G58" i="15"/>
  <c r="G48" i="15"/>
  <c r="G53" i="15"/>
  <c r="G72" i="15"/>
  <c r="J54" i="14"/>
  <c r="F7" i="15" s="1"/>
  <c r="J53" i="14"/>
  <c r="G7" i="15" s="1"/>
  <c r="G61" i="15"/>
  <c r="G47" i="15"/>
  <c r="G77" i="15"/>
  <c r="G69" i="15"/>
  <c r="G45" i="15"/>
  <c r="G36" i="15"/>
  <c r="G49" i="15"/>
  <c r="G54" i="15"/>
  <c r="G67" i="15"/>
  <c r="G41" i="15"/>
  <c r="G64" i="15"/>
  <c r="G42" i="15"/>
  <c r="G80" i="15"/>
  <c r="G66" i="15"/>
  <c r="G50" i="15"/>
  <c r="G74" i="15"/>
  <c r="G56" i="15"/>
  <c r="G34" i="15"/>
  <c r="BR54" i="14"/>
  <c r="F6" i="15" s="1"/>
  <c r="BR53" i="14"/>
  <c r="G6" i="15" s="1"/>
  <c r="K79" i="15"/>
  <c r="K74" i="15"/>
  <c r="K77" i="15"/>
  <c r="K83" i="15"/>
  <c r="K71" i="15"/>
  <c r="K62" i="15"/>
  <c r="K53" i="15"/>
  <c r="K80" i="15"/>
  <c r="K49" i="15"/>
  <c r="K56" i="15"/>
  <c r="AD54" i="14"/>
  <c r="F24" i="15" s="1"/>
  <c r="AD53" i="14"/>
  <c r="G24" i="15" s="1"/>
  <c r="K66" i="15"/>
  <c r="K52" i="15"/>
  <c r="K48" i="15"/>
  <c r="K81" i="15"/>
  <c r="K38" i="15"/>
  <c r="K69" i="15"/>
  <c r="K65" i="15"/>
  <c r="K35" i="15"/>
  <c r="K70" i="15"/>
  <c r="K44" i="15"/>
  <c r="K82" i="15"/>
  <c r="K54" i="15"/>
  <c r="K78" i="15"/>
  <c r="K68" i="15"/>
  <c r="K61" i="15"/>
  <c r="K72" i="15"/>
  <c r="K39" i="15"/>
  <c r="K45" i="15"/>
  <c r="K64" i="15"/>
  <c r="K76" i="15"/>
  <c r="K63" i="15"/>
  <c r="K46" i="15"/>
  <c r="K67" i="15"/>
  <c r="K58" i="15"/>
  <c r="K40" i="15"/>
  <c r="K60" i="15"/>
  <c r="K55" i="15"/>
  <c r="K59" i="15"/>
  <c r="K50" i="15"/>
  <c r="K51" i="15"/>
  <c r="K41" i="15"/>
  <c r="V54" i="14"/>
  <c r="F23" i="15" s="1"/>
  <c r="V53" i="14"/>
  <c r="G23" i="15" s="1"/>
  <c r="K34" i="15"/>
  <c r="Z54" i="14"/>
  <c r="F21" i="15" s="1"/>
  <c r="Z53" i="14"/>
  <c r="G21" i="15" s="1"/>
  <c r="AY3" i="3"/>
  <c r="AY7" i="3" s="1"/>
  <c r="AR3" i="3"/>
  <c r="AT3" i="3" s="1"/>
  <c r="AO5" i="3"/>
  <c r="AO4" i="3"/>
  <c r="AO3" i="3"/>
  <c r="AJ3" i="3"/>
  <c r="AJ7" i="3" s="1"/>
  <c r="AC6" i="3"/>
  <c r="AE6" i="3" s="1"/>
  <c r="AE5" i="3"/>
  <c r="AE4" i="3"/>
  <c r="AE3" i="3"/>
  <c r="X5" i="3"/>
  <c r="Z5" i="3" s="1"/>
  <c r="Z4" i="3"/>
  <c r="Z3" i="3"/>
  <c r="U6" i="3"/>
  <c r="U5" i="3"/>
  <c r="U4" i="3"/>
  <c r="U3" i="3"/>
  <c r="AQ63" i="1"/>
  <c r="AQ62" i="1"/>
  <c r="AQ61" i="1"/>
  <c r="AQ60" i="1"/>
  <c r="AQ59" i="1"/>
  <c r="AQ58" i="1"/>
  <c r="AQ57" i="1"/>
  <c r="AQ56" i="1"/>
  <c r="AQ55" i="1"/>
  <c r="AQ54" i="1"/>
  <c r="AQ53" i="1"/>
  <c r="AQ52" i="1"/>
  <c r="AQ51" i="1"/>
  <c r="AQ50" i="1"/>
  <c r="AQ49" i="1"/>
  <c r="AQ48" i="1"/>
  <c r="AQ47" i="1"/>
  <c r="AQ46" i="1"/>
  <c r="AQ45" i="1"/>
  <c r="AQ44" i="1"/>
  <c r="AQ43" i="1"/>
  <c r="AQ42" i="1"/>
  <c r="AQ41" i="1"/>
  <c r="AQ40" i="1"/>
  <c r="AQ39" i="1"/>
  <c r="AQ38" i="1"/>
  <c r="AQ37" i="1"/>
  <c r="AQ36" i="1"/>
  <c r="AQ35" i="1"/>
  <c r="AQ34" i="1"/>
  <c r="AQ33" i="1"/>
  <c r="AQ32" i="1"/>
  <c r="AQ31" i="1"/>
  <c r="AQ30" i="1"/>
  <c r="AQ29" i="1"/>
  <c r="AQ28" i="1"/>
  <c r="AQ27" i="1"/>
  <c r="AQ26" i="1"/>
  <c r="AQ25" i="1"/>
  <c r="AQ24" i="1"/>
  <c r="AQ23" i="1"/>
  <c r="AQ22" i="1"/>
  <c r="AQ21" i="1"/>
  <c r="AQ20" i="1"/>
  <c r="AQ19" i="1"/>
  <c r="AQ18" i="1"/>
  <c r="AQ17" i="1"/>
  <c r="AQ16" i="1"/>
  <c r="AQ15" i="1"/>
  <c r="AQ14" i="1"/>
  <c r="AQ13" i="1"/>
  <c r="AQ12" i="1"/>
  <c r="AQ11" i="1"/>
  <c r="AQ10" i="1"/>
  <c r="AQ9" i="1"/>
  <c r="AQ8" i="1"/>
  <c r="AQ7" i="1"/>
  <c r="AQ6" i="1"/>
  <c r="AQ5" i="1"/>
  <c r="AQ4" i="1"/>
  <c r="AE24" i="3"/>
  <c r="AE23" i="3"/>
  <c r="AE25" i="3" s="1"/>
  <c r="AE22" i="3"/>
  <c r="Z24" i="3"/>
  <c r="Z23" i="3"/>
  <c r="Z22" i="3"/>
  <c r="U24" i="3"/>
  <c r="U23" i="3"/>
  <c r="U22" i="3"/>
  <c r="U15" i="3"/>
  <c r="U14" i="3"/>
  <c r="U13" i="3"/>
  <c r="P24" i="3"/>
  <c r="P23" i="3"/>
  <c r="P22" i="3"/>
  <c r="P15" i="3"/>
  <c r="P14" i="3"/>
  <c r="P13" i="3"/>
  <c r="K24" i="3"/>
  <c r="K23" i="3"/>
  <c r="K22" i="3"/>
  <c r="F24" i="3"/>
  <c r="F23" i="3"/>
  <c r="F22" i="3"/>
  <c r="F33" i="3"/>
  <c r="F32" i="3"/>
  <c r="F31" i="3"/>
  <c r="F13" i="3"/>
  <c r="P5" i="3"/>
  <c r="P4" i="3"/>
  <c r="AO63" i="1"/>
  <c r="AO62" i="1"/>
  <c r="AO61" i="1"/>
  <c r="AO60" i="1"/>
  <c r="AO59" i="1"/>
  <c r="AO58" i="1"/>
  <c r="AO57" i="1"/>
  <c r="AO56" i="1"/>
  <c r="AO55" i="1"/>
  <c r="AO54" i="1"/>
  <c r="AO53" i="1"/>
  <c r="AO52" i="1"/>
  <c r="AO51" i="1"/>
  <c r="AO50" i="1"/>
  <c r="AO49" i="1"/>
  <c r="AO48" i="1"/>
  <c r="AO47" i="1"/>
  <c r="AO46" i="1"/>
  <c r="AO45" i="1"/>
  <c r="AO44" i="1"/>
  <c r="AO43" i="1"/>
  <c r="AO42" i="1"/>
  <c r="AO41" i="1"/>
  <c r="AO40" i="1"/>
  <c r="AO39" i="1"/>
  <c r="AO38" i="1"/>
  <c r="AO37" i="1"/>
  <c r="AO36" i="1"/>
  <c r="AO35" i="1"/>
  <c r="AO34" i="1"/>
  <c r="AO33" i="1"/>
  <c r="AO32" i="1"/>
  <c r="AO31" i="1"/>
  <c r="AO30" i="1"/>
  <c r="AO29" i="1"/>
  <c r="AO28" i="1"/>
  <c r="AO27" i="1"/>
  <c r="AO26" i="1"/>
  <c r="AO25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11" i="1"/>
  <c r="AO10" i="1"/>
  <c r="AO9" i="1"/>
  <c r="AO8" i="1"/>
  <c r="AO7" i="1"/>
  <c r="AO6" i="1"/>
  <c r="AO5" i="1"/>
  <c r="AO4" i="1"/>
  <c r="AM63" i="1"/>
  <c r="AM62" i="1"/>
  <c r="AM61" i="1"/>
  <c r="AM60" i="1"/>
  <c r="AM59" i="1"/>
  <c r="AM58" i="1"/>
  <c r="AM57" i="1"/>
  <c r="AM56" i="1"/>
  <c r="AM55" i="1"/>
  <c r="AM54" i="1"/>
  <c r="AM53" i="1"/>
  <c r="AM52" i="1"/>
  <c r="AM51" i="1"/>
  <c r="AM50" i="1"/>
  <c r="AM49" i="1"/>
  <c r="AM48" i="1"/>
  <c r="AM47" i="1"/>
  <c r="AM46" i="1"/>
  <c r="AM45" i="1"/>
  <c r="AM44" i="1"/>
  <c r="AM43" i="1"/>
  <c r="AM42" i="1"/>
  <c r="AM41" i="1"/>
  <c r="AM40" i="1"/>
  <c r="AM39" i="1"/>
  <c r="AM38" i="1"/>
  <c r="AM37" i="1"/>
  <c r="AM36" i="1"/>
  <c r="AM35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1" i="1" s="1"/>
  <c r="B23" i="2" s="1"/>
  <c r="C23" i="2" s="1"/>
  <c r="B27" i="7" s="1"/>
  <c r="D27" i="7" s="1"/>
  <c r="E23" i="15" s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AM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6" i="1"/>
  <c r="AK5" i="1"/>
  <c r="AK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" i="1" s="1"/>
  <c r="B21" i="2" s="1"/>
  <c r="C21" i="2" s="1"/>
  <c r="B25" i="7" s="1"/>
  <c r="D25" i="7" s="1"/>
  <c r="E21" i="15" s="1"/>
  <c r="AI12" i="1"/>
  <c r="AI11" i="1"/>
  <c r="AI10" i="1"/>
  <c r="AI9" i="1"/>
  <c r="AI8" i="1"/>
  <c r="AI7" i="1"/>
  <c r="AI6" i="1"/>
  <c r="AI5" i="1"/>
  <c r="AI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G6" i="1"/>
  <c r="AG5" i="1"/>
  <c r="AG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E6" i="1"/>
  <c r="AE5" i="1"/>
  <c r="AE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C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1" i="1" s="1"/>
  <c r="B15" i="2" s="1"/>
  <c r="C15" i="2" s="1"/>
  <c r="B17" i="7" s="1"/>
  <c r="D17" i="7" s="1"/>
  <c r="E16" i="15" s="1"/>
  <c r="AA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K5" i="3"/>
  <c r="K4" i="3"/>
  <c r="K3" i="3"/>
  <c r="F7" i="3"/>
  <c r="I84" i="15" l="1"/>
  <c r="I85" i="15"/>
  <c r="G84" i="15"/>
  <c r="G85" i="15"/>
  <c r="W1" i="1"/>
  <c r="B13" i="2" s="1"/>
  <c r="B14" i="15" s="1"/>
  <c r="K84" i="15"/>
  <c r="K85" i="15"/>
  <c r="Y1" i="1"/>
  <c r="B14" i="2" s="1"/>
  <c r="C14" i="2" s="1"/>
  <c r="B16" i="7" s="1"/>
  <c r="D16" i="7" s="1"/>
  <c r="E15" i="15" s="1"/>
  <c r="AC1" i="1"/>
  <c r="B16" i="2" s="1"/>
  <c r="C16" i="2" s="1"/>
  <c r="B18" i="7" s="1"/>
  <c r="D18" i="7" s="1"/>
  <c r="E17" i="15" s="1"/>
  <c r="AE1" i="1"/>
  <c r="B19" i="2" s="1"/>
  <c r="AG1" i="1"/>
  <c r="B20" i="2" s="1"/>
  <c r="C20" i="2" s="1"/>
  <c r="B24" i="7" s="1"/>
  <c r="D24" i="7" s="1"/>
  <c r="E20" i="15" s="1"/>
  <c r="AK1" i="1"/>
  <c r="B22" i="2" s="1"/>
  <c r="C22" i="2" s="1"/>
  <c r="B26" i="7" s="1"/>
  <c r="D26" i="7" s="1"/>
  <c r="E22" i="15" s="1"/>
  <c r="AO1" i="1"/>
  <c r="B24" i="2" s="1"/>
  <c r="C24" i="2" s="1"/>
  <c r="B28" i="7" s="1"/>
  <c r="D28" i="7" s="1"/>
  <c r="E24" i="15" s="1"/>
  <c r="AQ1" i="1"/>
  <c r="B26" i="2" s="1"/>
  <c r="C26" i="2" s="1"/>
  <c r="D32" i="7" s="1"/>
  <c r="K7" i="3"/>
  <c r="K25" i="3"/>
  <c r="P16" i="3"/>
  <c r="AE7" i="3"/>
  <c r="P7" i="3"/>
  <c r="F25" i="3"/>
  <c r="U7" i="3"/>
  <c r="K2" i="2"/>
  <c r="U25" i="3"/>
  <c r="P25" i="3"/>
  <c r="U16" i="3"/>
  <c r="AO7" i="3"/>
  <c r="Z25" i="3"/>
  <c r="K16" i="3"/>
  <c r="F16" i="3"/>
  <c r="AT7" i="3"/>
  <c r="Z7" i="3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B10" i="2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5" i="1"/>
  <c r="Q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K1" i="1"/>
  <c r="B6" i="2" s="1"/>
  <c r="C6" i="2" s="1"/>
  <c r="B7" i="7" s="1"/>
  <c r="D7" i="7" s="1"/>
  <c r="E8" i="15" s="1"/>
  <c r="B4" i="2"/>
  <c r="D2" i="2" l="1"/>
  <c r="C10" i="2"/>
  <c r="B12" i="15"/>
  <c r="D12" i="15" s="1"/>
  <c r="C4" i="2"/>
  <c r="B5" i="15"/>
  <c r="D5" i="15" s="1"/>
  <c r="C19" i="2"/>
  <c r="B19" i="15"/>
  <c r="D19" i="15" s="1"/>
  <c r="C13" i="2"/>
  <c r="D14" i="15"/>
  <c r="B15" i="7"/>
  <c r="CJ2" i="10"/>
  <c r="B34" i="7"/>
  <c r="D34" i="7" s="1"/>
  <c r="H2" i="2"/>
  <c r="I2" i="2"/>
  <c r="O1" i="1"/>
  <c r="B8" i="2" s="1"/>
  <c r="C8" i="2" s="1"/>
  <c r="B9" i="7" s="1"/>
  <c r="D9" i="7" s="1"/>
  <c r="E10" i="15" s="1"/>
  <c r="B3" i="2"/>
  <c r="M1" i="1"/>
  <c r="B7" i="2" s="1"/>
  <c r="C7" i="2" s="1"/>
  <c r="B8" i="7" s="1"/>
  <c r="D8" i="7" s="1"/>
  <c r="E9" i="15" s="1"/>
  <c r="U1" i="1"/>
  <c r="B11" i="2" s="1"/>
  <c r="C11" i="2" s="1"/>
  <c r="B12" i="7" s="1"/>
  <c r="D12" i="7" s="1"/>
  <c r="E13" i="15" s="1"/>
  <c r="Q1" i="1"/>
  <c r="B9" i="2" s="1"/>
  <c r="C9" i="2" s="1"/>
  <c r="B10" i="7" s="1"/>
  <c r="D10" i="7" s="1"/>
  <c r="E11" i="15" s="1"/>
  <c r="I1" i="1"/>
  <c r="B5" i="2" s="1"/>
  <c r="C5" i="2" s="1"/>
  <c r="B6" i="7" s="1"/>
  <c r="D6" i="7" s="1"/>
  <c r="E7" i="15" s="1"/>
  <c r="E2" i="2" l="1"/>
  <c r="B11" i="7"/>
  <c r="D11" i="7" s="1"/>
  <c r="E12" i="15" s="1"/>
  <c r="CF2" i="10"/>
  <c r="B4" i="7"/>
  <c r="D4" i="7" s="1"/>
  <c r="E5" i="15" s="1"/>
  <c r="CB2" i="10"/>
  <c r="C3" i="2"/>
  <c r="B4" i="15"/>
  <c r="B23" i="7"/>
  <c r="BH2" i="10"/>
  <c r="CL11" i="10"/>
  <c r="D41" i="15" s="1"/>
  <c r="O41" i="15" s="1"/>
  <c r="CL19" i="10"/>
  <c r="D49" i="15" s="1"/>
  <c r="O49" i="15" s="1"/>
  <c r="CL27" i="10"/>
  <c r="D57" i="15" s="1"/>
  <c r="O57" i="15" s="1"/>
  <c r="CL35" i="10"/>
  <c r="D65" i="15" s="1"/>
  <c r="O65" i="15" s="1"/>
  <c r="CL43" i="10"/>
  <c r="D73" i="15" s="1"/>
  <c r="O73" i="15" s="1"/>
  <c r="CL51" i="10"/>
  <c r="D81" i="15" s="1"/>
  <c r="O81" i="15" s="1"/>
  <c r="CL14" i="10"/>
  <c r="D44" i="15" s="1"/>
  <c r="O44" i="15" s="1"/>
  <c r="CL30" i="10"/>
  <c r="D60" i="15" s="1"/>
  <c r="O60" i="15" s="1"/>
  <c r="CL4" i="10"/>
  <c r="CL15" i="10"/>
  <c r="D45" i="15" s="1"/>
  <c r="O45" i="15" s="1"/>
  <c r="CL39" i="10"/>
  <c r="D69" i="15" s="1"/>
  <c r="O69" i="15" s="1"/>
  <c r="CL8" i="10"/>
  <c r="D38" i="15" s="1"/>
  <c r="O38" i="15" s="1"/>
  <c r="CL32" i="10"/>
  <c r="D62" i="15" s="1"/>
  <c r="O62" i="15" s="1"/>
  <c r="CL12" i="10"/>
  <c r="D42" i="15" s="1"/>
  <c r="O42" i="15" s="1"/>
  <c r="CL20" i="10"/>
  <c r="D50" i="15" s="1"/>
  <c r="O50" i="15" s="1"/>
  <c r="CL28" i="10"/>
  <c r="D58" i="15" s="1"/>
  <c r="O58" i="15" s="1"/>
  <c r="CL36" i="10"/>
  <c r="D66" i="15" s="1"/>
  <c r="O66" i="15" s="1"/>
  <c r="CL44" i="10"/>
  <c r="D74" i="15" s="1"/>
  <c r="O74" i="15" s="1"/>
  <c r="CL52" i="10"/>
  <c r="D82" i="15" s="1"/>
  <c r="O82" i="15" s="1"/>
  <c r="CL22" i="10"/>
  <c r="D52" i="15" s="1"/>
  <c r="O52" i="15" s="1"/>
  <c r="CL46" i="10"/>
  <c r="D76" i="15" s="1"/>
  <c r="O76" i="15" s="1"/>
  <c r="CL7" i="10"/>
  <c r="D37" i="15" s="1"/>
  <c r="O37" i="15" s="1"/>
  <c r="CL31" i="10"/>
  <c r="D61" i="15" s="1"/>
  <c r="O61" i="15" s="1"/>
  <c r="CL16" i="10"/>
  <c r="D46" i="15" s="1"/>
  <c r="O46" i="15" s="1"/>
  <c r="CL48" i="10"/>
  <c r="D78" i="15" s="1"/>
  <c r="O78" i="15" s="1"/>
  <c r="CL5" i="10"/>
  <c r="D35" i="15" s="1"/>
  <c r="O35" i="15" s="1"/>
  <c r="CL13" i="10"/>
  <c r="D43" i="15" s="1"/>
  <c r="O43" i="15" s="1"/>
  <c r="CL21" i="10"/>
  <c r="D51" i="15" s="1"/>
  <c r="O51" i="15" s="1"/>
  <c r="CL29" i="10"/>
  <c r="D59" i="15" s="1"/>
  <c r="O59" i="15" s="1"/>
  <c r="CL37" i="10"/>
  <c r="D67" i="15" s="1"/>
  <c r="O67" i="15" s="1"/>
  <c r="CL45" i="10"/>
  <c r="D75" i="15" s="1"/>
  <c r="O75" i="15" s="1"/>
  <c r="CL53" i="10"/>
  <c r="D83" i="15" s="1"/>
  <c r="O83" i="15" s="1"/>
  <c r="CL6" i="10"/>
  <c r="D36" i="15" s="1"/>
  <c r="O36" i="15" s="1"/>
  <c r="CL38" i="10"/>
  <c r="D68" i="15" s="1"/>
  <c r="O68" i="15" s="1"/>
  <c r="CL23" i="10"/>
  <c r="D53" i="15" s="1"/>
  <c r="O53" i="15" s="1"/>
  <c r="CL47" i="10"/>
  <c r="D77" i="15" s="1"/>
  <c r="O77" i="15" s="1"/>
  <c r="CL24" i="10"/>
  <c r="D54" i="15" s="1"/>
  <c r="O54" i="15" s="1"/>
  <c r="CL40" i="10"/>
  <c r="D70" i="15" s="1"/>
  <c r="O70" i="15" s="1"/>
  <c r="CL9" i="10"/>
  <c r="D39" i="15" s="1"/>
  <c r="O39" i="15" s="1"/>
  <c r="CL17" i="10"/>
  <c r="D47" i="15" s="1"/>
  <c r="O47" i="15" s="1"/>
  <c r="CL25" i="10"/>
  <c r="D55" i="15" s="1"/>
  <c r="O55" i="15" s="1"/>
  <c r="CL33" i="10"/>
  <c r="D63" i="15" s="1"/>
  <c r="O63" i="15" s="1"/>
  <c r="CL41" i="10"/>
  <c r="D71" i="15" s="1"/>
  <c r="O71" i="15" s="1"/>
  <c r="CL49" i="10"/>
  <c r="D79" i="15" s="1"/>
  <c r="O79" i="15" s="1"/>
  <c r="CL10" i="10"/>
  <c r="D40" i="15" s="1"/>
  <c r="O40" i="15" s="1"/>
  <c r="CL18" i="10"/>
  <c r="D48" i="15" s="1"/>
  <c r="O48" i="15" s="1"/>
  <c r="CL26" i="10"/>
  <c r="D56" i="15" s="1"/>
  <c r="O56" i="15" s="1"/>
  <c r="CL34" i="10"/>
  <c r="D64" i="15" s="1"/>
  <c r="O64" i="15" s="1"/>
  <c r="CL42" i="10"/>
  <c r="D72" i="15" s="1"/>
  <c r="O72" i="15" s="1"/>
  <c r="CL50" i="10"/>
  <c r="D80" i="15" s="1"/>
  <c r="O80" i="15" s="1"/>
  <c r="D15" i="7"/>
  <c r="E14" i="15" s="1"/>
  <c r="B21" i="7"/>
  <c r="D21" i="7" s="1"/>
  <c r="C2" i="2"/>
  <c r="BT2" i="10" s="1"/>
  <c r="L2" i="2"/>
  <c r="CL55" i="10" l="1"/>
  <c r="CL54" i="10"/>
  <c r="CH12" i="10"/>
  <c r="CH44" i="10"/>
  <c r="CH5" i="10"/>
  <c r="CH9" i="10"/>
  <c r="CH13" i="10"/>
  <c r="CH17" i="10"/>
  <c r="CH21" i="10"/>
  <c r="CH25" i="10"/>
  <c r="CH29" i="10"/>
  <c r="CH33" i="10"/>
  <c r="CH37" i="10"/>
  <c r="CH41" i="10"/>
  <c r="CH49" i="10"/>
  <c r="CH6" i="10"/>
  <c r="CH10" i="10"/>
  <c r="CH14" i="10"/>
  <c r="CH18" i="10"/>
  <c r="CH22" i="10"/>
  <c r="CH26" i="10"/>
  <c r="CH30" i="10"/>
  <c r="CH34" i="10"/>
  <c r="CH38" i="10"/>
  <c r="CH42" i="10"/>
  <c r="CH46" i="10"/>
  <c r="CH50" i="10"/>
  <c r="CH7" i="10"/>
  <c r="CH11" i="10"/>
  <c r="CH15" i="10"/>
  <c r="CH19" i="10"/>
  <c r="CH23" i="10"/>
  <c r="CH27" i="10"/>
  <c r="CH31" i="10"/>
  <c r="CH35" i="10"/>
  <c r="CH39" i="10"/>
  <c r="CH43" i="10"/>
  <c r="CH47" i="10"/>
  <c r="CH51" i="10"/>
  <c r="CH4" i="10"/>
  <c r="CH8" i="10"/>
  <c r="CH16" i="10"/>
  <c r="CH20" i="10"/>
  <c r="CH24" i="10"/>
  <c r="CH28" i="10"/>
  <c r="CH32" i="10"/>
  <c r="CH36" i="10"/>
  <c r="CH40" i="10"/>
  <c r="CH48" i="10"/>
  <c r="CH52" i="10"/>
  <c r="CH45" i="10"/>
  <c r="CH53" i="10"/>
  <c r="CD4" i="10"/>
  <c r="CD8" i="10"/>
  <c r="CD12" i="10"/>
  <c r="CD16" i="10"/>
  <c r="CD20" i="10"/>
  <c r="CD24" i="10"/>
  <c r="CD28" i="10"/>
  <c r="CD32" i="10"/>
  <c r="CD36" i="10"/>
  <c r="CD40" i="10"/>
  <c r="CD44" i="10"/>
  <c r="CD48" i="10"/>
  <c r="CD52" i="10"/>
  <c r="CD5" i="10"/>
  <c r="CD9" i="10"/>
  <c r="CD13" i="10"/>
  <c r="CD17" i="10"/>
  <c r="CD21" i="10"/>
  <c r="CD25" i="10"/>
  <c r="CD29" i="10"/>
  <c r="CD33" i="10"/>
  <c r="CD37" i="10"/>
  <c r="CD41" i="10"/>
  <c r="CD45" i="10"/>
  <c r="CD49" i="10"/>
  <c r="CD53" i="10"/>
  <c r="CD6" i="10"/>
  <c r="CD10" i="10"/>
  <c r="CD14" i="10"/>
  <c r="CD18" i="10"/>
  <c r="CD22" i="10"/>
  <c r="CD26" i="10"/>
  <c r="CD30" i="10"/>
  <c r="CD34" i="10"/>
  <c r="CD38" i="10"/>
  <c r="CD42" i="10"/>
  <c r="CD46" i="10"/>
  <c r="CD50" i="10"/>
  <c r="CD7" i="10"/>
  <c r="CD11" i="10"/>
  <c r="CD15" i="10"/>
  <c r="CD19" i="10"/>
  <c r="CD23" i="10"/>
  <c r="CD27" i="10"/>
  <c r="CD31" i="10"/>
  <c r="CD35" i="10"/>
  <c r="CD39" i="10"/>
  <c r="CD43" i="10"/>
  <c r="CD47" i="10"/>
  <c r="CD51" i="10"/>
  <c r="D4" i="15"/>
  <c r="D28" i="15" s="1"/>
  <c r="B28" i="15"/>
  <c r="B3" i="7"/>
  <c r="D3" i="7" s="1"/>
  <c r="E4" i="15" s="1"/>
  <c r="BX2" i="10"/>
  <c r="BV6" i="10"/>
  <c r="BV10" i="10"/>
  <c r="BV14" i="10"/>
  <c r="BV18" i="10"/>
  <c r="BV22" i="10"/>
  <c r="BV26" i="10"/>
  <c r="BV30" i="10"/>
  <c r="BV34" i="10"/>
  <c r="BV38" i="10"/>
  <c r="BV42" i="10"/>
  <c r="BV46" i="10"/>
  <c r="BV50" i="10"/>
  <c r="BV4" i="10"/>
  <c r="BV7" i="10"/>
  <c r="BV11" i="10"/>
  <c r="BV15" i="10"/>
  <c r="BV19" i="10"/>
  <c r="BV23" i="10"/>
  <c r="BV27" i="10"/>
  <c r="BV31" i="10"/>
  <c r="BV35" i="10"/>
  <c r="BV39" i="10"/>
  <c r="BV43" i="10"/>
  <c r="BV47" i="10"/>
  <c r="BV51" i="10"/>
  <c r="BV8" i="10"/>
  <c r="BV12" i="10"/>
  <c r="BV16" i="10"/>
  <c r="BV20" i="10"/>
  <c r="BV24" i="10"/>
  <c r="BV28" i="10"/>
  <c r="BV32" i="10"/>
  <c r="BV36" i="10"/>
  <c r="BV40" i="10"/>
  <c r="BV44" i="10"/>
  <c r="BV48" i="10"/>
  <c r="BV52" i="10"/>
  <c r="BV5" i="10"/>
  <c r="BV9" i="10"/>
  <c r="BV13" i="10"/>
  <c r="BV17" i="10"/>
  <c r="BV21" i="10"/>
  <c r="BV25" i="10"/>
  <c r="BV29" i="10"/>
  <c r="BV33" i="10"/>
  <c r="BV37" i="10"/>
  <c r="BV41" i="10"/>
  <c r="BV45" i="10"/>
  <c r="BV49" i="10"/>
  <c r="BV53" i="10"/>
  <c r="BJ5" i="10"/>
  <c r="F35" i="15" s="1"/>
  <c r="Q35" i="15" s="1"/>
  <c r="BJ13" i="10"/>
  <c r="F43" i="15" s="1"/>
  <c r="Q43" i="15" s="1"/>
  <c r="BJ21" i="10"/>
  <c r="F51" i="15" s="1"/>
  <c r="Q51" i="15" s="1"/>
  <c r="BJ29" i="10"/>
  <c r="F59" i="15" s="1"/>
  <c r="Q59" i="15" s="1"/>
  <c r="BJ37" i="10"/>
  <c r="F67" i="15" s="1"/>
  <c r="Q67" i="15" s="1"/>
  <c r="BJ45" i="10"/>
  <c r="F75" i="15" s="1"/>
  <c r="Q75" i="15" s="1"/>
  <c r="BJ53" i="10"/>
  <c r="F83" i="15" s="1"/>
  <c r="Q83" i="15" s="1"/>
  <c r="BJ16" i="10"/>
  <c r="F46" i="15" s="1"/>
  <c r="Q46" i="15" s="1"/>
  <c r="BJ40" i="10"/>
  <c r="F70" i="15" s="1"/>
  <c r="Q70" i="15" s="1"/>
  <c r="BJ9" i="10"/>
  <c r="F39" i="15" s="1"/>
  <c r="Q39" i="15" s="1"/>
  <c r="BJ33" i="10"/>
  <c r="F63" i="15" s="1"/>
  <c r="Q63" i="15" s="1"/>
  <c r="BJ10" i="10"/>
  <c r="F40" i="15" s="1"/>
  <c r="Q40" i="15" s="1"/>
  <c r="BJ42" i="10"/>
  <c r="F72" i="15" s="1"/>
  <c r="Q72" i="15" s="1"/>
  <c r="BJ6" i="10"/>
  <c r="F36" i="15" s="1"/>
  <c r="Q36" i="15" s="1"/>
  <c r="BJ14" i="10"/>
  <c r="F44" i="15" s="1"/>
  <c r="Q44" i="15" s="1"/>
  <c r="BJ22" i="10"/>
  <c r="F52" i="15" s="1"/>
  <c r="Q52" i="15" s="1"/>
  <c r="BJ30" i="10"/>
  <c r="F60" i="15" s="1"/>
  <c r="Q60" i="15" s="1"/>
  <c r="BJ38" i="10"/>
  <c r="F68" i="15" s="1"/>
  <c r="Q68" i="15" s="1"/>
  <c r="BJ46" i="10"/>
  <c r="F76" i="15" s="1"/>
  <c r="Q76" i="15" s="1"/>
  <c r="BJ4" i="10"/>
  <c r="BJ24" i="10"/>
  <c r="F54" i="15" s="1"/>
  <c r="Q54" i="15" s="1"/>
  <c r="BJ48" i="10"/>
  <c r="F78" i="15" s="1"/>
  <c r="Q78" i="15" s="1"/>
  <c r="BJ25" i="10"/>
  <c r="F55" i="15" s="1"/>
  <c r="Q55" i="15" s="1"/>
  <c r="BJ49" i="10"/>
  <c r="F79" i="15" s="1"/>
  <c r="Q79" i="15" s="1"/>
  <c r="BJ34" i="10"/>
  <c r="F64" i="15" s="1"/>
  <c r="Q64" i="15" s="1"/>
  <c r="BJ7" i="10"/>
  <c r="F37" i="15" s="1"/>
  <c r="Q37" i="15" s="1"/>
  <c r="BJ15" i="10"/>
  <c r="F45" i="15" s="1"/>
  <c r="Q45" i="15" s="1"/>
  <c r="BJ23" i="10"/>
  <c r="F53" i="15" s="1"/>
  <c r="Q53" i="15" s="1"/>
  <c r="BJ31" i="10"/>
  <c r="F61" i="15" s="1"/>
  <c r="Q61" i="15" s="1"/>
  <c r="BJ39" i="10"/>
  <c r="F69" i="15" s="1"/>
  <c r="Q69" i="15" s="1"/>
  <c r="BJ47" i="10"/>
  <c r="F77" i="15" s="1"/>
  <c r="Q77" i="15" s="1"/>
  <c r="BJ8" i="10"/>
  <c r="F38" i="15" s="1"/>
  <c r="Q38" i="15" s="1"/>
  <c r="BJ32" i="10"/>
  <c r="F62" i="15" s="1"/>
  <c r="Q62" i="15" s="1"/>
  <c r="BJ17" i="10"/>
  <c r="F47" i="15" s="1"/>
  <c r="Q47" i="15" s="1"/>
  <c r="BJ41" i="10"/>
  <c r="F71" i="15" s="1"/>
  <c r="Q71" i="15" s="1"/>
  <c r="BJ26" i="10"/>
  <c r="F56" i="15" s="1"/>
  <c r="Q56" i="15" s="1"/>
  <c r="BJ11" i="10"/>
  <c r="F41" i="15" s="1"/>
  <c r="Q41" i="15" s="1"/>
  <c r="BJ19" i="10"/>
  <c r="F49" i="15" s="1"/>
  <c r="Q49" i="15" s="1"/>
  <c r="BJ27" i="10"/>
  <c r="F57" i="15" s="1"/>
  <c r="Q57" i="15" s="1"/>
  <c r="BJ35" i="10"/>
  <c r="F65" i="15" s="1"/>
  <c r="Q65" i="15" s="1"/>
  <c r="BJ43" i="10"/>
  <c r="F73" i="15" s="1"/>
  <c r="Q73" i="15" s="1"/>
  <c r="BJ51" i="10"/>
  <c r="F81" i="15" s="1"/>
  <c r="Q81" i="15" s="1"/>
  <c r="BJ12" i="10"/>
  <c r="F42" i="15" s="1"/>
  <c r="Q42" i="15" s="1"/>
  <c r="BJ20" i="10"/>
  <c r="F50" i="15" s="1"/>
  <c r="Q50" i="15" s="1"/>
  <c r="BJ28" i="10"/>
  <c r="F58" i="15" s="1"/>
  <c r="Q58" i="15" s="1"/>
  <c r="BJ36" i="10"/>
  <c r="F66" i="15" s="1"/>
  <c r="Q66" i="15" s="1"/>
  <c r="BJ44" i="10"/>
  <c r="F74" i="15" s="1"/>
  <c r="Q74" i="15" s="1"/>
  <c r="BJ52" i="10"/>
  <c r="F82" i="15" s="1"/>
  <c r="Q82" i="15" s="1"/>
  <c r="BJ18" i="10"/>
  <c r="F48" i="15" s="1"/>
  <c r="Q48" i="15" s="1"/>
  <c r="BJ50" i="10"/>
  <c r="F80" i="15" s="1"/>
  <c r="Q80" i="15" s="1"/>
  <c r="D23" i="7"/>
  <c r="E19" i="15" s="1"/>
  <c r="B30" i="7"/>
  <c r="D30" i="7" s="1"/>
  <c r="D34" i="15"/>
  <c r="O34" i="15" s="1"/>
  <c r="F14" i="15"/>
  <c r="G14" i="15"/>
  <c r="M2" i="2"/>
  <c r="B2" i="7"/>
  <c r="CD54" i="10" l="1"/>
  <c r="CD55" i="10"/>
  <c r="CH55" i="10"/>
  <c r="F12" i="15" s="1"/>
  <c r="CH54" i="10"/>
  <c r="G12" i="15" s="1"/>
  <c r="G5" i="15"/>
  <c r="F5" i="15"/>
  <c r="B62" i="15"/>
  <c r="M62" i="15" s="1"/>
  <c r="R62" i="15" s="1"/>
  <c r="BZ6" i="10"/>
  <c r="B36" i="15" s="1"/>
  <c r="M36" i="15" s="1"/>
  <c r="R36" i="15" s="1"/>
  <c r="BZ10" i="10"/>
  <c r="B40" i="15" s="1"/>
  <c r="M40" i="15" s="1"/>
  <c r="R40" i="15" s="1"/>
  <c r="BZ14" i="10"/>
  <c r="B44" i="15" s="1"/>
  <c r="M44" i="15" s="1"/>
  <c r="R44" i="15" s="1"/>
  <c r="BZ18" i="10"/>
  <c r="B48" i="15" s="1"/>
  <c r="M48" i="15" s="1"/>
  <c r="R48" i="15" s="1"/>
  <c r="BZ22" i="10"/>
  <c r="BZ26" i="10"/>
  <c r="BZ30" i="10"/>
  <c r="BZ34" i="10"/>
  <c r="B64" i="15" s="1"/>
  <c r="M64" i="15" s="1"/>
  <c r="R64" i="15" s="1"/>
  <c r="BZ38" i="10"/>
  <c r="B68" i="15" s="1"/>
  <c r="M68" i="15" s="1"/>
  <c r="R68" i="15" s="1"/>
  <c r="BZ42" i="10"/>
  <c r="B72" i="15" s="1"/>
  <c r="M72" i="15" s="1"/>
  <c r="R72" i="15" s="1"/>
  <c r="BZ46" i="10"/>
  <c r="BZ50" i="10"/>
  <c r="B80" i="15" s="1"/>
  <c r="M80" i="15" s="1"/>
  <c r="R80" i="15" s="1"/>
  <c r="BZ4" i="10"/>
  <c r="BZ7" i="10"/>
  <c r="B37" i="15" s="1"/>
  <c r="M37" i="15" s="1"/>
  <c r="R37" i="15" s="1"/>
  <c r="BZ11" i="10"/>
  <c r="B41" i="15" s="1"/>
  <c r="M41" i="15" s="1"/>
  <c r="R41" i="15" s="1"/>
  <c r="BZ15" i="10"/>
  <c r="B45" i="15" s="1"/>
  <c r="M45" i="15" s="1"/>
  <c r="R45" i="15" s="1"/>
  <c r="BZ19" i="10"/>
  <c r="B49" i="15" s="1"/>
  <c r="M49" i="15" s="1"/>
  <c r="R49" i="15" s="1"/>
  <c r="BZ23" i="10"/>
  <c r="B53" i="15" s="1"/>
  <c r="M53" i="15" s="1"/>
  <c r="R53" i="15" s="1"/>
  <c r="BZ27" i="10"/>
  <c r="BZ31" i="10"/>
  <c r="B61" i="15" s="1"/>
  <c r="M61" i="15" s="1"/>
  <c r="R61" i="15" s="1"/>
  <c r="BZ35" i="10"/>
  <c r="B65" i="15" s="1"/>
  <c r="M65" i="15" s="1"/>
  <c r="R65" i="15" s="1"/>
  <c r="BZ39" i="10"/>
  <c r="B69" i="15" s="1"/>
  <c r="M69" i="15" s="1"/>
  <c r="R69" i="15" s="1"/>
  <c r="BZ43" i="10"/>
  <c r="B73" i="15" s="1"/>
  <c r="M73" i="15" s="1"/>
  <c r="R73" i="15" s="1"/>
  <c r="BZ47" i="10"/>
  <c r="B77" i="15" s="1"/>
  <c r="M77" i="15" s="1"/>
  <c r="R77" i="15" s="1"/>
  <c r="BZ51" i="10"/>
  <c r="B81" i="15" s="1"/>
  <c r="M81" i="15" s="1"/>
  <c r="R81" i="15" s="1"/>
  <c r="BZ8" i="10"/>
  <c r="B38" i="15" s="1"/>
  <c r="M38" i="15" s="1"/>
  <c r="R38" i="15" s="1"/>
  <c r="BZ12" i="10"/>
  <c r="B42" i="15" s="1"/>
  <c r="M42" i="15" s="1"/>
  <c r="R42" i="15" s="1"/>
  <c r="BZ16" i="10"/>
  <c r="B46" i="15" s="1"/>
  <c r="M46" i="15" s="1"/>
  <c r="R46" i="15" s="1"/>
  <c r="BZ20" i="10"/>
  <c r="BZ24" i="10"/>
  <c r="B54" i="15" s="1"/>
  <c r="M54" i="15" s="1"/>
  <c r="R54" i="15" s="1"/>
  <c r="BZ28" i="10"/>
  <c r="BZ32" i="10"/>
  <c r="BZ36" i="10"/>
  <c r="B66" i="15" s="1"/>
  <c r="M66" i="15" s="1"/>
  <c r="R66" i="15" s="1"/>
  <c r="BZ40" i="10"/>
  <c r="B70" i="15" s="1"/>
  <c r="M70" i="15" s="1"/>
  <c r="R70" i="15" s="1"/>
  <c r="BZ44" i="10"/>
  <c r="BZ48" i="10"/>
  <c r="B78" i="15" s="1"/>
  <c r="M78" i="15" s="1"/>
  <c r="R78" i="15" s="1"/>
  <c r="BZ52" i="10"/>
  <c r="B82" i="15" s="1"/>
  <c r="M82" i="15" s="1"/>
  <c r="R82" i="15" s="1"/>
  <c r="BZ5" i="10"/>
  <c r="BZ9" i="10"/>
  <c r="B39" i="15" s="1"/>
  <c r="M39" i="15" s="1"/>
  <c r="R39" i="15" s="1"/>
  <c r="BZ13" i="10"/>
  <c r="B43" i="15" s="1"/>
  <c r="M43" i="15" s="1"/>
  <c r="R43" i="15" s="1"/>
  <c r="BZ17" i="10"/>
  <c r="B47" i="15" s="1"/>
  <c r="M47" i="15" s="1"/>
  <c r="R47" i="15" s="1"/>
  <c r="BZ21" i="10"/>
  <c r="B51" i="15" s="1"/>
  <c r="M51" i="15" s="1"/>
  <c r="R51" i="15" s="1"/>
  <c r="BZ25" i="10"/>
  <c r="B55" i="15" s="1"/>
  <c r="M55" i="15" s="1"/>
  <c r="R55" i="15" s="1"/>
  <c r="BZ29" i="10"/>
  <c r="B59" i="15" s="1"/>
  <c r="M59" i="15" s="1"/>
  <c r="R59" i="15" s="1"/>
  <c r="BZ33" i="10"/>
  <c r="B63" i="15" s="1"/>
  <c r="M63" i="15" s="1"/>
  <c r="R63" i="15" s="1"/>
  <c r="BZ37" i="10"/>
  <c r="B67" i="15" s="1"/>
  <c r="M67" i="15" s="1"/>
  <c r="R67" i="15" s="1"/>
  <c r="BZ41" i="10"/>
  <c r="BZ45" i="10"/>
  <c r="B75" i="15" s="1"/>
  <c r="M75" i="15" s="1"/>
  <c r="R75" i="15" s="1"/>
  <c r="BZ49" i="10"/>
  <c r="B79" i="15" s="1"/>
  <c r="M79" i="15" s="1"/>
  <c r="R79" i="15" s="1"/>
  <c r="BZ53" i="10"/>
  <c r="B83" i="15" s="1"/>
  <c r="M83" i="15" s="1"/>
  <c r="R83" i="15" s="1"/>
  <c r="B74" i="15"/>
  <c r="M74" i="15" s="1"/>
  <c r="R74" i="15" s="1"/>
  <c r="B76" i="15"/>
  <c r="M76" i="15" s="1"/>
  <c r="R76" i="15" s="1"/>
  <c r="B60" i="15"/>
  <c r="M60" i="15" s="1"/>
  <c r="R60" i="15" s="1"/>
  <c r="B57" i="15"/>
  <c r="M57" i="15" s="1"/>
  <c r="R57" i="15" s="1"/>
  <c r="B35" i="15"/>
  <c r="M35" i="15" s="1"/>
  <c r="R35" i="15" s="1"/>
  <c r="B56" i="15"/>
  <c r="M56" i="15" s="1"/>
  <c r="R56" i="15" s="1"/>
  <c r="B71" i="15"/>
  <c r="M71" i="15" s="1"/>
  <c r="R71" i="15" s="1"/>
  <c r="B58" i="15"/>
  <c r="M58" i="15" s="1"/>
  <c r="R58" i="15" s="1"/>
  <c r="B50" i="15"/>
  <c r="M50" i="15" s="1"/>
  <c r="R50" i="15" s="1"/>
  <c r="B52" i="15"/>
  <c r="M52" i="15" s="1"/>
  <c r="R52" i="15" s="1"/>
  <c r="BV55" i="10"/>
  <c r="F3" i="15" s="1"/>
  <c r="BV54" i="10"/>
  <c r="G3" i="15" s="1"/>
  <c r="F34" i="15"/>
  <c r="BJ55" i="10"/>
  <c r="F19" i="15" s="1"/>
  <c r="BJ54" i="10"/>
  <c r="G19" i="15" s="1"/>
  <c r="D85" i="15"/>
  <c r="D84" i="15"/>
  <c r="B13" i="7"/>
  <c r="D2" i="7"/>
  <c r="E3" i="15" s="1"/>
  <c r="E28" i="15" s="1"/>
  <c r="BZ55" i="10" l="1"/>
  <c r="F4" i="15" s="1"/>
  <c r="F28" i="15" s="1"/>
  <c r="BZ54" i="10"/>
  <c r="G4" i="15" s="1"/>
  <c r="G28" i="15" s="1"/>
  <c r="B34" i="15"/>
  <c r="B84" i="15" s="1"/>
  <c r="F84" i="15"/>
  <c r="F85" i="15"/>
  <c r="Q34" i="15"/>
  <c r="O84" i="15"/>
  <c r="O85" i="15"/>
  <c r="B36" i="7"/>
  <c r="D13" i="7"/>
  <c r="B85" i="15" l="1"/>
  <c r="M34" i="15"/>
  <c r="M85" i="15" s="1"/>
  <c r="Q85" i="15"/>
  <c r="Q84" i="15"/>
  <c r="R34" i="15" l="1"/>
  <c r="R84" i="15" s="1"/>
  <c r="M84" i="15"/>
  <c r="R85" i="15" l="1"/>
</calcChain>
</file>

<file path=xl/connections.xml><?xml version="1.0" encoding="utf-8"?>
<connections xmlns="http://schemas.openxmlformats.org/spreadsheetml/2006/main">
  <connection id="1" name="canalname11" type="6" refreshedVersion="4" background="1" saveData="1">
    <textPr codePage="437" sourceFile="D:\Seepage\Database\canalname.txt" comma="1">
      <textFields count="2">
        <textField type="text"/>
        <textField type="skip"/>
      </textFields>
    </textPr>
  </connection>
  <connection id="2" name="canalname12" type="6" refreshedVersion="4" background="1" saveData="1">
    <textPr codePage="437" sourceFile="D:\Seepage\Database\canalname.txt" comma="1">
      <textFields count="2">
        <textField type="text"/>
        <textField type="skip"/>
      </textFields>
    </textPr>
  </connection>
  <connection id="3" name="results1" type="6" refreshedVersion="4" background="1" saveData="1">
    <textPr codePage="437" sourceFile="D:\Seepage\Database\results.txt" comma="1">
      <textFields count="9">
        <textField/>
        <textField type="text"/>
        <textField/>
        <textField type="text"/>
        <textField type="text"/>
        <textField type="text"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<sst xmlns="http://schemas.openxmlformats.org/spreadsheetml/2006/main" count="5414" uniqueCount="720">
  <si>
    <t>Pathfinder</t>
  </si>
  <si>
    <t>Farmer's</t>
  </si>
  <si>
    <t>Enterprise</t>
  </si>
  <si>
    <t>Central</t>
  </si>
  <si>
    <t>Minatare</t>
  </si>
  <si>
    <t>Nine Mile</t>
  </si>
  <si>
    <t>Chimney Rock</t>
  </si>
  <si>
    <t>Belmont</t>
  </si>
  <si>
    <t>Lisco</t>
  </si>
  <si>
    <t>Keith Lincoln</t>
  </si>
  <si>
    <t>Suburban</t>
  </si>
  <si>
    <t>North Platte</t>
  </si>
  <si>
    <t>Paxton Hershey</t>
  </si>
  <si>
    <t>Q</t>
  </si>
  <si>
    <t>Date</t>
  </si>
  <si>
    <t>Castle Rock</t>
  </si>
  <si>
    <t>Ac-Ft</t>
  </si>
  <si>
    <t>Diversion Rate</t>
  </si>
  <si>
    <t>Spill Location</t>
  </si>
  <si>
    <t>Loss</t>
  </si>
  <si>
    <t>Red Willow</t>
  </si>
  <si>
    <t>Winters + Red Willow</t>
  </si>
  <si>
    <t>Tub Springs</t>
  </si>
  <si>
    <t>Winters</t>
  </si>
  <si>
    <t>30 Mile</t>
  </si>
  <si>
    <t>Orchard-Alfalfa</t>
  </si>
  <si>
    <t>Gothenburg</t>
  </si>
  <si>
    <t>Cozad</t>
  </si>
  <si>
    <t>Dawson Co.</t>
  </si>
  <si>
    <t>Kearney</t>
  </si>
  <si>
    <t>Measured:</t>
  </si>
  <si>
    <t>Canals</t>
  </si>
  <si>
    <t xml:space="preserve">Central </t>
  </si>
  <si>
    <t>Minatre</t>
  </si>
  <si>
    <t xml:space="preserve">Belmont </t>
  </si>
  <si>
    <t>Orchard Alfalfa</t>
  </si>
  <si>
    <t>Western</t>
  </si>
  <si>
    <t>Used:</t>
  </si>
  <si>
    <t>Canal Diversions (ac-ft)</t>
  </si>
  <si>
    <t>Estimated Canal Recharge (ac-ft)</t>
  </si>
  <si>
    <t>NPNRD Diversions (ac-ft)</t>
  </si>
  <si>
    <t>NPNRD Recharge (ac-ft)</t>
  </si>
  <si>
    <t>TPNRD Diversions (ac-ft)</t>
  </si>
  <si>
    <t>TPNRD Recharge (ac-ft)</t>
  </si>
  <si>
    <t>CPNRD Diversions (ac-ft)</t>
  </si>
  <si>
    <t>CPNRD Recharge (ac-ft)</t>
  </si>
  <si>
    <t>SPNRD Diversions (ac-ft)</t>
  </si>
  <si>
    <t>SPNRD Recharge (ac-ft)</t>
  </si>
  <si>
    <t>Total Diversions (ac-ft)</t>
  </si>
  <si>
    <t>Total Recharge (ac-ft)</t>
  </si>
  <si>
    <t>Diversion Rate (cfs)</t>
  </si>
  <si>
    <t>Measured at Spill (cfs)</t>
  </si>
  <si>
    <t>NPNRD</t>
  </si>
  <si>
    <t>TPNRD</t>
  </si>
  <si>
    <t>CPNRD</t>
  </si>
  <si>
    <t>No Measurements</t>
  </si>
  <si>
    <t>Minatare Spill</t>
  </si>
  <si>
    <t>Chimney Rock Spill</t>
  </si>
  <si>
    <t>Castle Rock Spill</t>
  </si>
  <si>
    <t>Nine Mile Spill</t>
  </si>
  <si>
    <t>Belmont Spill</t>
  </si>
  <si>
    <t>Lisco Spill</t>
  </si>
  <si>
    <t>None</t>
  </si>
  <si>
    <t>Western Spill</t>
  </si>
  <si>
    <t>Suburban Spill</t>
  </si>
  <si>
    <t>K &amp; L</t>
  </si>
  <si>
    <t>K &amp; L Spill</t>
  </si>
  <si>
    <t xml:space="preserve">Dawson Co. </t>
  </si>
  <si>
    <t>Pathfinder Spill</t>
  </si>
  <si>
    <t>*Estimate based on incidental recharge water right and visual inspection of quantity of water being spilled at time of project.</t>
  </si>
  <si>
    <t>*Estimated:</t>
  </si>
  <si>
    <t>*August 2010 seepage run conducted with loss of 54%</t>
  </si>
  <si>
    <t>*2009 Seepage Run measured 16% loss.</t>
  </si>
  <si>
    <t>*Canal manager estimates 25% loss during normal operations.</t>
  </si>
  <si>
    <t>*Canal delivers Northport water at 30% loss.</t>
  </si>
  <si>
    <t>*CPNRD Seepage Measurements</t>
  </si>
  <si>
    <t>*Loss used in STELLA Model</t>
  </si>
  <si>
    <t>SPNRD &amp; TPNRD</t>
  </si>
  <si>
    <t>MS</t>
  </si>
  <si>
    <t>Pit Name</t>
  </si>
  <si>
    <t>Ac-Ft/Day</t>
  </si>
  <si>
    <t>Recharge</t>
  </si>
  <si>
    <t>Western Canal Pits</t>
  </si>
  <si>
    <t>DS1</t>
  </si>
  <si>
    <t>DS2</t>
  </si>
  <si>
    <t>DS3</t>
  </si>
  <si>
    <t>DS4</t>
  </si>
  <si>
    <t>DS5</t>
  </si>
  <si>
    <t>DA</t>
  </si>
  <si>
    <t>PAE</t>
  </si>
  <si>
    <t>PAW</t>
  </si>
  <si>
    <t>P1</t>
  </si>
  <si>
    <t>P2</t>
  </si>
  <si>
    <t>NRD</t>
  </si>
  <si>
    <t>TP</t>
  </si>
  <si>
    <t>SP</t>
  </si>
  <si>
    <t>TPNRD Ponds</t>
  </si>
  <si>
    <t>SPNRD Ponds</t>
  </si>
  <si>
    <t>Recorded Days</t>
  </si>
  <si>
    <t>Western Ponds (2)</t>
  </si>
  <si>
    <t>Western Ponds (9)</t>
  </si>
  <si>
    <t>Gray cells represent the 30 day recharge time period.  If the canal shut down additional days were included to achieve 30 days of diversions.</t>
  </si>
  <si>
    <t>Western (30% to SP/ 70% to TP)</t>
  </si>
  <si>
    <t xml:space="preserve">Gray cells represent the recharge time period.  </t>
  </si>
  <si>
    <t>Winter's</t>
  </si>
  <si>
    <t xml:space="preserve"> Spring Estimated Canal Recharge (ac-ft)</t>
  </si>
  <si>
    <t>Fall Estimated Canal Recharge (ac-ft)</t>
  </si>
  <si>
    <t>No Fall Participation</t>
  </si>
  <si>
    <t>N.P. Canal</t>
  </si>
  <si>
    <t>West</t>
  </si>
  <si>
    <t>Castle Rock Spill 1</t>
  </si>
  <si>
    <t>Castle Rock Spill 2</t>
  </si>
  <si>
    <t>Castle Rock Spill 3</t>
  </si>
  <si>
    <t>Chimney Rock Spill 2</t>
  </si>
  <si>
    <t>Chimney Rock Spill 1</t>
  </si>
  <si>
    <t>Minatare Spill 1</t>
  </si>
  <si>
    <t>Minatare Spill No</t>
  </si>
  <si>
    <t>Minatare Spill 9mi</t>
  </si>
  <si>
    <t>Minatare Spill BD</t>
  </si>
  <si>
    <t>Minatare Spill AB</t>
  </si>
  <si>
    <t>Main</t>
  </si>
  <si>
    <t>Emergency</t>
  </si>
  <si>
    <t>S Platte</t>
  </si>
  <si>
    <t>Spring Loss 26%</t>
  </si>
  <si>
    <t>Spring Loss 41%</t>
  </si>
  <si>
    <t>Spring Loss 45%</t>
  </si>
  <si>
    <t>Spring Loss 22%</t>
  </si>
  <si>
    <t>No measurements in spring. Estimated 25%</t>
  </si>
  <si>
    <t>8.8 at Staff-TPNRD</t>
  </si>
  <si>
    <t>9.14 at Staff-TPNRD</t>
  </si>
  <si>
    <t>Fall Pit Recharge Reported by TPNRD</t>
  </si>
  <si>
    <t>9.17-staff TPNRD</t>
  </si>
  <si>
    <t>8.83-staff TPNRD</t>
  </si>
  <si>
    <t>9.28-staff TPNRD</t>
  </si>
  <si>
    <t>9.10-staff TPNRD</t>
  </si>
  <si>
    <t>8.98-staff TPNRD</t>
  </si>
  <si>
    <t>8.50-staff TPNRD</t>
  </si>
  <si>
    <t>8.75-staff TPNRD</t>
  </si>
  <si>
    <t>8.5-staff TPNRD</t>
  </si>
  <si>
    <t>Total Recharge</t>
  </si>
  <si>
    <t>Sort Id</t>
  </si>
  <si>
    <t>Gnis_id</t>
  </si>
  <si>
    <t>Gnis_name</t>
  </si>
  <si>
    <t>Canalsys</t>
  </si>
  <si>
    <t>Canal_syst</t>
  </si>
  <si>
    <t>Irrigation</t>
  </si>
  <si>
    <t>TRS</t>
  </si>
  <si>
    <t>ID</t>
  </si>
  <si>
    <t>T_r_s</t>
  </si>
  <si>
    <t>tr</t>
  </si>
  <si>
    <t>Castle Rock Canal</t>
  </si>
  <si>
    <t>Castle Rock and Steamboat Irrigation District</t>
  </si>
  <si>
    <t>W205304</t>
  </si>
  <si>
    <t>T</t>
  </si>
  <si>
    <t>W205309</t>
  </si>
  <si>
    <t>W205310</t>
  </si>
  <si>
    <t>W205311</t>
  </si>
  <si>
    <t>W215328</t>
  </si>
  <si>
    <t>W215330</t>
  </si>
  <si>
    <t>W215333</t>
  </si>
  <si>
    <t>W215334</t>
  </si>
  <si>
    <t>W215335</t>
  </si>
  <si>
    <t>W215410</t>
  </si>
  <si>
    <t>Central Canal</t>
  </si>
  <si>
    <t>Central Irrigation District</t>
  </si>
  <si>
    <t>W215405</t>
  </si>
  <si>
    <t>W215408</t>
  </si>
  <si>
    <t>W215409</t>
  </si>
  <si>
    <t>W225527</t>
  </si>
  <si>
    <t>Chimney Rock Canal</t>
  </si>
  <si>
    <t>Chimney Rock Irrigation District</t>
  </si>
  <si>
    <t>W205118</t>
  </si>
  <si>
    <t>W205119</t>
  </si>
  <si>
    <t>W205130</t>
  </si>
  <si>
    <t>W205206</t>
  </si>
  <si>
    <t>W205207</t>
  </si>
  <si>
    <t>W205208</t>
  </si>
  <si>
    <t>W205213</t>
  </si>
  <si>
    <t>W205215</t>
  </si>
  <si>
    <t>W205216</t>
  </si>
  <si>
    <t>W205217</t>
  </si>
  <si>
    <t>W205221</t>
  </si>
  <si>
    <t>W205222</t>
  </si>
  <si>
    <t>W205224</t>
  </si>
  <si>
    <t>Cozad Canal</t>
  </si>
  <si>
    <t>NPPD and Cozad Ditch Company</t>
  </si>
  <si>
    <t>W112318</t>
  </si>
  <si>
    <t>W112320</t>
  </si>
  <si>
    <t>W112327</t>
  </si>
  <si>
    <t>W112413</t>
  </si>
  <si>
    <t>W112414</t>
  </si>
  <si>
    <t>W112415</t>
  </si>
  <si>
    <t>W112416</t>
  </si>
  <si>
    <t>W112420</t>
  </si>
  <si>
    <t>W112421</t>
  </si>
  <si>
    <t>W112513</t>
  </si>
  <si>
    <t>Dawson County Canal</t>
  </si>
  <si>
    <t>NPPD</t>
  </si>
  <si>
    <t>W091905</t>
  </si>
  <si>
    <t>W091908</t>
  </si>
  <si>
    <t>W102017</t>
  </si>
  <si>
    <t>W102018</t>
  </si>
  <si>
    <t>W102022</t>
  </si>
  <si>
    <t>W102025</t>
  </si>
  <si>
    <t>W102026</t>
  </si>
  <si>
    <t>W102036</t>
  </si>
  <si>
    <t>W102103</t>
  </si>
  <si>
    <t>W102104</t>
  </si>
  <si>
    <t>W102105</t>
  </si>
  <si>
    <t>W102106</t>
  </si>
  <si>
    <t>W102111</t>
  </si>
  <si>
    <t>W102112</t>
  </si>
  <si>
    <t>W102201</t>
  </si>
  <si>
    <t>W102202</t>
  </si>
  <si>
    <t>W102203</t>
  </si>
  <si>
    <t>W102204</t>
  </si>
  <si>
    <t>W102205</t>
  </si>
  <si>
    <t>W102207</t>
  </si>
  <si>
    <t>W102310</t>
  </si>
  <si>
    <t>W102311</t>
  </si>
  <si>
    <t>W102312</t>
  </si>
  <si>
    <t>W112131</t>
  </si>
  <si>
    <t>W112132</t>
  </si>
  <si>
    <t>W112235</t>
  </si>
  <si>
    <t>Gothenburg Canal</t>
  </si>
  <si>
    <t>W112208</t>
  </si>
  <si>
    <t>W112301</t>
  </si>
  <si>
    <t>W112302</t>
  </si>
  <si>
    <t>W112303</t>
  </si>
  <si>
    <t>W112312</t>
  </si>
  <si>
    <t>W112404</t>
  </si>
  <si>
    <t>W112405</t>
  </si>
  <si>
    <t>W112406</t>
  </si>
  <si>
    <t>W112501</t>
  </si>
  <si>
    <t>W112502</t>
  </si>
  <si>
    <t>W112503</t>
  </si>
  <si>
    <t>W112509</t>
  </si>
  <si>
    <t>W122331</t>
  </si>
  <si>
    <t>W122332</t>
  </si>
  <si>
    <t>W122333</t>
  </si>
  <si>
    <t>W122433</t>
  </si>
  <si>
    <t>W122434</t>
  </si>
  <si>
    <t>W122435</t>
  </si>
  <si>
    <t>W122436</t>
  </si>
  <si>
    <t>W122619</t>
  </si>
  <si>
    <t>W122636</t>
  </si>
  <si>
    <t>Kearney Canal</t>
  </si>
  <si>
    <t>W081604</t>
  </si>
  <si>
    <t>W081801</t>
  </si>
  <si>
    <t>W081802</t>
  </si>
  <si>
    <t>W091631</t>
  </si>
  <si>
    <t>W091632</t>
  </si>
  <si>
    <t>W091633</t>
  </si>
  <si>
    <t>W091731</t>
  </si>
  <si>
    <t>W091732</t>
  </si>
  <si>
    <t>W091733</t>
  </si>
  <si>
    <t>W091734</t>
  </si>
  <si>
    <t>W091735</t>
  </si>
  <si>
    <t>Lisco Canal</t>
  </si>
  <si>
    <t>Lisco Irrigation District</t>
  </si>
  <si>
    <t>W174504</t>
  </si>
  <si>
    <t>W174505</t>
  </si>
  <si>
    <t>W174506</t>
  </si>
  <si>
    <t>W174516</t>
  </si>
  <si>
    <t>W184619</t>
  </si>
  <si>
    <t>W184627</t>
  </si>
  <si>
    <t>W184628</t>
  </si>
  <si>
    <t>W184636</t>
  </si>
  <si>
    <t>W184724</t>
  </si>
  <si>
    <t>Minatare Canal</t>
  </si>
  <si>
    <t>Minatare Mutual Canal &amp; Irrig Company</t>
  </si>
  <si>
    <t>W215307</t>
  </si>
  <si>
    <t>W215308</t>
  </si>
  <si>
    <t>W215316</t>
  </si>
  <si>
    <t>W215317</t>
  </si>
  <si>
    <t>W215320</t>
  </si>
  <si>
    <t>W215321</t>
  </si>
  <si>
    <t>W225433</t>
  </si>
  <si>
    <t>W225434</t>
  </si>
  <si>
    <t>Ninemile Canal</t>
  </si>
  <si>
    <t>Nine Mile Irrigation District</t>
  </si>
  <si>
    <t>W215310</t>
  </si>
  <si>
    <t>W215313</t>
  </si>
  <si>
    <t>W215314</t>
  </si>
  <si>
    <t>North Platte Canal</t>
  </si>
  <si>
    <t>Keith Lincoln County Irrigation District</t>
  </si>
  <si>
    <t>W143119</t>
  </si>
  <si>
    <t>W143121</t>
  </si>
  <si>
    <t>W143122</t>
  </si>
  <si>
    <t>W143126</t>
  </si>
  <si>
    <t>W143216</t>
  </si>
  <si>
    <t>W143217</t>
  </si>
  <si>
    <t>W143218</t>
  </si>
  <si>
    <t>W143222</t>
  </si>
  <si>
    <t>W143223</t>
  </si>
  <si>
    <t>W143228</t>
  </si>
  <si>
    <t>W143230</t>
  </si>
  <si>
    <t>W143322</t>
  </si>
  <si>
    <t>W143323</t>
  </si>
  <si>
    <t>W143324</t>
  </si>
  <si>
    <t>W143326</t>
  </si>
  <si>
    <t>W143413</t>
  </si>
  <si>
    <t>Orchard Alfalfa Canal</t>
  </si>
  <si>
    <t>Southside Irrigation Company</t>
  </si>
  <si>
    <t>W092305</t>
  </si>
  <si>
    <t>W092401</t>
  </si>
  <si>
    <t>W102327</t>
  </si>
  <si>
    <t>W102328</t>
  </si>
  <si>
    <t>W102332</t>
  </si>
  <si>
    <t>W102424</t>
  </si>
  <si>
    <t>W102425</t>
  </si>
  <si>
    <t>Paxton Hershey Canal</t>
  </si>
  <si>
    <t>Paxton Hershey Water Company</t>
  </si>
  <si>
    <t>W143313</t>
  </si>
  <si>
    <t>W143315</t>
  </si>
  <si>
    <t>W143316</t>
  </si>
  <si>
    <t>Suburban Canal</t>
  </si>
  <si>
    <t>Suburban Irrigation District</t>
  </si>
  <si>
    <t>W133102</t>
  </si>
  <si>
    <t>W143120</t>
  </si>
  <si>
    <t>W143128</t>
  </si>
  <si>
    <t>W143129</t>
  </si>
  <si>
    <t>W143132</t>
  </si>
  <si>
    <t>W143133</t>
  </si>
  <si>
    <t>W143134</t>
  </si>
  <si>
    <t>W143135</t>
  </si>
  <si>
    <t>W143224</t>
  </si>
  <si>
    <t>Thirtymile Canal</t>
  </si>
  <si>
    <t>Thirty Mile Canal Company</t>
  </si>
  <si>
    <t>W092208</t>
  </si>
  <si>
    <t>W092307</t>
  </si>
  <si>
    <t>W092308</t>
  </si>
  <si>
    <t>W092309</t>
  </si>
  <si>
    <t>W092311</t>
  </si>
  <si>
    <t>W092312</t>
  </si>
  <si>
    <t>W092412</t>
  </si>
  <si>
    <t>W102417</t>
  </si>
  <si>
    <t>W102419</t>
  </si>
  <si>
    <t>W102420</t>
  </si>
  <si>
    <t>W102429</t>
  </si>
  <si>
    <t>W102433</t>
  </si>
  <si>
    <t>W102434</t>
  </si>
  <si>
    <t>W102504</t>
  </si>
  <si>
    <t>W102510</t>
  </si>
  <si>
    <t>W102524</t>
  </si>
  <si>
    <t>W112531</t>
  </si>
  <si>
    <t>W112532</t>
  </si>
  <si>
    <t>W112623</t>
  </si>
  <si>
    <t>W112626</t>
  </si>
  <si>
    <t>Tri-State Canal</t>
  </si>
  <si>
    <t>Farmers Irrigation District and Sheep Creek Later*</t>
  </si>
  <si>
    <t>W215103</t>
  </si>
  <si>
    <t>W215104</t>
  </si>
  <si>
    <t>W215105</t>
  </si>
  <si>
    <t>W215106</t>
  </si>
  <si>
    <t>W215110</t>
  </si>
  <si>
    <t>W215201</t>
  </si>
  <si>
    <t>W215203</t>
  </si>
  <si>
    <t>W215204</t>
  </si>
  <si>
    <t>W225231</t>
  </si>
  <si>
    <t>W225233</t>
  </si>
  <si>
    <t>W225234</t>
  </si>
  <si>
    <t>W225311</t>
  </si>
  <si>
    <t>W225314</t>
  </si>
  <si>
    <t>W225315</t>
  </si>
  <si>
    <t>W225318</t>
  </si>
  <si>
    <t>W225320</t>
  </si>
  <si>
    <t>W225323</t>
  </si>
  <si>
    <t>W225325</t>
  </si>
  <si>
    <t>W225336</t>
  </si>
  <si>
    <t>W225404</t>
  </si>
  <si>
    <t>W225406</t>
  </si>
  <si>
    <t>W225407</t>
  </si>
  <si>
    <t>W225408</t>
  </si>
  <si>
    <t>W225409</t>
  </si>
  <si>
    <t>W225413</t>
  </si>
  <si>
    <t>W225414</t>
  </si>
  <si>
    <t>W225416</t>
  </si>
  <si>
    <t>W225417</t>
  </si>
  <si>
    <t>W225501</t>
  </si>
  <si>
    <t>W225502</t>
  </si>
  <si>
    <t>W225503</t>
  </si>
  <si>
    <t>W235527</t>
  </si>
  <si>
    <t>W235528</t>
  </si>
  <si>
    <t>W235530</t>
  </si>
  <si>
    <t>W235533</t>
  </si>
  <si>
    <t>W235534</t>
  </si>
  <si>
    <t>W235609</t>
  </si>
  <si>
    <t>W235610</t>
  </si>
  <si>
    <t>W235618</t>
  </si>
  <si>
    <t>W235626</t>
  </si>
  <si>
    <t>W235712</t>
  </si>
  <si>
    <t>W235713</t>
  </si>
  <si>
    <t>W235717</t>
  </si>
  <si>
    <t>W235718</t>
  </si>
  <si>
    <t>Western Canal</t>
  </si>
  <si>
    <t>Western Irrigation District</t>
  </si>
  <si>
    <t>W124005</t>
  </si>
  <si>
    <t>W124006</t>
  </si>
  <si>
    <t>W124101</t>
  </si>
  <si>
    <t>W124102</t>
  </si>
  <si>
    <t>W124103</t>
  </si>
  <si>
    <t>W124104</t>
  </si>
  <si>
    <t>W124105</t>
  </si>
  <si>
    <t>W124107</t>
  </si>
  <si>
    <t>W124209</t>
  </si>
  <si>
    <t>W124210</t>
  </si>
  <si>
    <t>W124211</t>
  </si>
  <si>
    <t>W124212</t>
  </si>
  <si>
    <t>W124217</t>
  </si>
  <si>
    <t>W124218</t>
  </si>
  <si>
    <t>W124313</t>
  </si>
  <si>
    <t>W133916</t>
  </si>
  <si>
    <t>W133921</t>
  </si>
  <si>
    <t>W133929</t>
  </si>
  <si>
    <t>W133930</t>
  </si>
  <si>
    <t>W134025</t>
  </si>
  <si>
    <t>W134034</t>
  </si>
  <si>
    <t>W134035</t>
  </si>
  <si>
    <t>W134036</t>
  </si>
  <si>
    <t>Winters Creek Canal</t>
  </si>
  <si>
    <t>Winters Creek Canal Company</t>
  </si>
  <si>
    <t>W225419</t>
  </si>
  <si>
    <t>W225420</t>
  </si>
  <si>
    <t>W225427</t>
  </si>
  <si>
    <t>W225428</t>
  </si>
  <si>
    <t>W225435</t>
  </si>
  <si>
    <t>F</t>
  </si>
  <si>
    <t>W205305</t>
  </si>
  <si>
    <t>W205312</t>
  </si>
  <si>
    <t>W205314</t>
  </si>
  <si>
    <t>W205315</t>
  </si>
  <si>
    <t>W215231</t>
  </si>
  <si>
    <t>W215319</t>
  </si>
  <si>
    <t>W215327</t>
  </si>
  <si>
    <t>W215329</t>
  </si>
  <si>
    <t>W215336</t>
  </si>
  <si>
    <t>W215403</t>
  </si>
  <si>
    <t>W215411</t>
  </si>
  <si>
    <t>W215413</t>
  </si>
  <si>
    <t>W215414</t>
  </si>
  <si>
    <t>W215424</t>
  </si>
  <si>
    <t>W215404</t>
  </si>
  <si>
    <t>W215406</t>
  </si>
  <si>
    <t>W215407</t>
  </si>
  <si>
    <t>W215501</t>
  </si>
  <si>
    <t>W225526</t>
  </si>
  <si>
    <t>W225528</t>
  </si>
  <si>
    <t>W225535</t>
  </si>
  <si>
    <t>W225536</t>
  </si>
  <si>
    <t>W205129</t>
  </si>
  <si>
    <t>W205209</t>
  </si>
  <si>
    <t>W205214</t>
  </si>
  <si>
    <t>W205223</t>
  </si>
  <si>
    <t>W205225</t>
  </si>
  <si>
    <t>W205226</t>
  </si>
  <si>
    <t>W205301</t>
  </si>
  <si>
    <t>W112319</t>
  </si>
  <si>
    <t>W112321</t>
  </si>
  <si>
    <t>W112322</t>
  </si>
  <si>
    <t>W112334</t>
  </si>
  <si>
    <t>W112417</t>
  </si>
  <si>
    <t>W112418</t>
  </si>
  <si>
    <t>W112514</t>
  </si>
  <si>
    <t>W112515</t>
  </si>
  <si>
    <t>W091906</t>
  </si>
  <si>
    <t>W091909</t>
  </si>
  <si>
    <t>W091910</t>
  </si>
  <si>
    <t>W091914</t>
  </si>
  <si>
    <t>W091915</t>
  </si>
  <si>
    <t>W101931</t>
  </si>
  <si>
    <t>W102007</t>
  </si>
  <si>
    <t>W102016</t>
  </si>
  <si>
    <t>W102021</t>
  </si>
  <si>
    <t>W102023</t>
  </si>
  <si>
    <t>W102102</t>
  </si>
  <si>
    <t>W102206</t>
  </si>
  <si>
    <t>W102307</t>
  </si>
  <si>
    <t>W102308</t>
  </si>
  <si>
    <t>W102309</t>
  </si>
  <si>
    <t>W102318</t>
  </si>
  <si>
    <t>W112133</t>
  </si>
  <si>
    <t>W112234</t>
  </si>
  <si>
    <t>W112236</t>
  </si>
  <si>
    <t>W112207</t>
  </si>
  <si>
    <t>W112504</t>
  </si>
  <si>
    <t>W112505</t>
  </si>
  <si>
    <t>W112506</t>
  </si>
  <si>
    <t>W112510</t>
  </si>
  <si>
    <t>W122334</t>
  </si>
  <si>
    <t>W122531</t>
  </si>
  <si>
    <t>W122628</t>
  </si>
  <si>
    <t>W122629</t>
  </si>
  <si>
    <t>W122630</t>
  </si>
  <si>
    <t>W122633</t>
  </si>
  <si>
    <t>W122634</t>
  </si>
  <si>
    <t>W122635</t>
  </si>
  <si>
    <t>W081605</t>
  </si>
  <si>
    <t>W081706</t>
  </si>
  <si>
    <t>W081803</t>
  </si>
  <si>
    <t>W091634</t>
  </si>
  <si>
    <t>W091635</t>
  </si>
  <si>
    <t>W091736</t>
  </si>
  <si>
    <t>W174509</t>
  </si>
  <si>
    <t>W184531</t>
  </si>
  <si>
    <t>W184620</t>
  </si>
  <si>
    <t>W184626</t>
  </si>
  <si>
    <t>W184629</t>
  </si>
  <si>
    <t>W184635</t>
  </si>
  <si>
    <t>W184713</t>
  </si>
  <si>
    <t>W184714</t>
  </si>
  <si>
    <t>W215306</t>
  </si>
  <si>
    <t>W215318</t>
  </si>
  <si>
    <t>W215401</t>
  </si>
  <si>
    <t>W215402</t>
  </si>
  <si>
    <t>W215412</t>
  </si>
  <si>
    <t>W225432</t>
  </si>
  <si>
    <t>W215218</t>
  </si>
  <si>
    <t>W215219</t>
  </si>
  <si>
    <t>W215220</t>
  </si>
  <si>
    <t>W215228</t>
  </si>
  <si>
    <t>W215229</t>
  </si>
  <si>
    <t>W215309</t>
  </si>
  <si>
    <t>W215315</t>
  </si>
  <si>
    <t>W143127</t>
  </si>
  <si>
    <t>W143215</t>
  </si>
  <si>
    <t>W143219</t>
  </si>
  <si>
    <t>W143227</t>
  </si>
  <si>
    <t>W143229</t>
  </si>
  <si>
    <t>W143317</t>
  </si>
  <si>
    <t>W143318</t>
  </si>
  <si>
    <t>W143321</t>
  </si>
  <si>
    <t>W143325</t>
  </si>
  <si>
    <t>W092306</t>
  </si>
  <si>
    <t>W102326</t>
  </si>
  <si>
    <t>W102333</t>
  </si>
  <si>
    <t>W102335</t>
  </si>
  <si>
    <t>W102409</t>
  </si>
  <si>
    <t>W102410</t>
  </si>
  <si>
    <t>W102414</t>
  </si>
  <si>
    <t>W102415</t>
  </si>
  <si>
    <t>W102423</t>
  </si>
  <si>
    <t>W102436</t>
  </si>
  <si>
    <t>W143214</t>
  </si>
  <si>
    <t>W143307</t>
  </si>
  <si>
    <t>W143308</t>
  </si>
  <si>
    <t>W143314</t>
  </si>
  <si>
    <t>W133101</t>
  </si>
  <si>
    <t>W143130</t>
  </si>
  <si>
    <t>W143131</t>
  </si>
  <si>
    <t>W143207</t>
  </si>
  <si>
    <t>W143208</t>
  </si>
  <si>
    <t>W143221</t>
  </si>
  <si>
    <t>W143225</t>
  </si>
  <si>
    <t>W092205</t>
  </si>
  <si>
    <t>W092207</t>
  </si>
  <si>
    <t>W092301</t>
  </si>
  <si>
    <t>W092310</t>
  </si>
  <si>
    <t>W092315</t>
  </si>
  <si>
    <t>W092316</t>
  </si>
  <si>
    <t>W092402</t>
  </si>
  <si>
    <t>W092403</t>
  </si>
  <si>
    <t>W102408</t>
  </si>
  <si>
    <t>W102430</t>
  </si>
  <si>
    <t>W102432</t>
  </si>
  <si>
    <t>W102503</t>
  </si>
  <si>
    <t>W102505</t>
  </si>
  <si>
    <t>W102513</t>
  </si>
  <si>
    <t>W102514</t>
  </si>
  <si>
    <t>W102515</t>
  </si>
  <si>
    <t>W112530</t>
  </si>
  <si>
    <t>W112605</t>
  </si>
  <si>
    <t>W112606</t>
  </si>
  <si>
    <t>W112608</t>
  </si>
  <si>
    <t>W112609</t>
  </si>
  <si>
    <t>W112615</t>
  </si>
  <si>
    <t>W112616</t>
  </si>
  <si>
    <t>W112622</t>
  </si>
  <si>
    <t>W112625</t>
  </si>
  <si>
    <t>W122631</t>
  </si>
  <si>
    <t>W215202</t>
  </si>
  <si>
    <t>W225131</t>
  </si>
  <si>
    <t>W225228</t>
  </si>
  <si>
    <t>W225229</t>
  </si>
  <si>
    <t>W225230</t>
  </si>
  <si>
    <t>W225232</t>
  </si>
  <si>
    <t>W225235</t>
  </si>
  <si>
    <t>W225236</t>
  </si>
  <si>
    <t>W225317</t>
  </si>
  <si>
    <t>W225321</t>
  </si>
  <si>
    <t>W225322</t>
  </si>
  <si>
    <t>W225326</t>
  </si>
  <si>
    <t>W225415</t>
  </si>
  <si>
    <t>W225512</t>
  </si>
  <si>
    <t>W235529</t>
  </si>
  <si>
    <t>W235531</t>
  </si>
  <si>
    <t>W235535</t>
  </si>
  <si>
    <t>W235608</t>
  </si>
  <si>
    <t>W235615</t>
  </si>
  <si>
    <t>W235616</t>
  </si>
  <si>
    <t>W235617</t>
  </si>
  <si>
    <t>W235622</t>
  </si>
  <si>
    <t>W235625</t>
  </si>
  <si>
    <t>W235627</t>
  </si>
  <si>
    <t>W235636</t>
  </si>
  <si>
    <t>W235709</t>
  </si>
  <si>
    <t>W235710</t>
  </si>
  <si>
    <t>W235711</t>
  </si>
  <si>
    <t>W235714</t>
  </si>
  <si>
    <t>W235716</t>
  </si>
  <si>
    <t>W235813</t>
  </si>
  <si>
    <t>W124106</t>
  </si>
  <si>
    <t>W124208</t>
  </si>
  <si>
    <t>W124314</t>
  </si>
  <si>
    <t>W133915</t>
  </si>
  <si>
    <t>W133928</t>
  </si>
  <si>
    <t>W134033</t>
  </si>
  <si>
    <t>W225421</t>
  </si>
  <si>
    <t>W225426</t>
  </si>
  <si>
    <t>W225436</t>
  </si>
  <si>
    <t>W225513</t>
  </si>
  <si>
    <t>W225514</t>
  </si>
  <si>
    <t>W225515</t>
  </si>
  <si>
    <t>W225516</t>
  </si>
  <si>
    <t>W225517</t>
  </si>
  <si>
    <t>W225522</t>
  </si>
  <si>
    <t>W225523</t>
  </si>
  <si>
    <t>W225524</t>
  </si>
  <si>
    <t xml:space="preserve">Canal System </t>
  </si>
  <si>
    <t>Zone ave</t>
  </si>
  <si>
    <t>Response Function Zone</t>
  </si>
  <si>
    <t>NP</t>
  </si>
  <si>
    <t>CP</t>
  </si>
  <si>
    <t>TP/SP (90/10)</t>
  </si>
  <si>
    <t>2 (TP)</t>
  </si>
  <si>
    <t>Non-permitted</t>
  </si>
  <si>
    <t>NPNRD zone</t>
  </si>
  <si>
    <t>SPNRD zone</t>
  </si>
  <si>
    <t>TPNRD zone</t>
  </si>
  <si>
    <t>TBNRD zone</t>
  </si>
  <si>
    <t>CPNRD zone</t>
  </si>
  <si>
    <t xml:space="preserve">Year </t>
  </si>
  <si>
    <t>Farmers</t>
  </si>
  <si>
    <t xml:space="preserve">Enterprise </t>
  </si>
  <si>
    <t>Keith Lincoln Canal</t>
  </si>
  <si>
    <t>Western Canal Pits (SP)</t>
  </si>
  <si>
    <t>Western Canal Pits (TP)</t>
  </si>
  <si>
    <t>Yr</t>
  </si>
  <si>
    <t>Accretion f'n</t>
  </si>
  <si>
    <t>Year</t>
  </si>
  <si>
    <t>Accretion</t>
  </si>
  <si>
    <t>SPNRD</t>
  </si>
  <si>
    <t>TBNRD</t>
  </si>
  <si>
    <t>Annual Total</t>
  </si>
  <si>
    <t>Total 50 yrs</t>
  </si>
  <si>
    <t xml:space="preserve"> </t>
  </si>
  <si>
    <t>Phelps</t>
  </si>
  <si>
    <t>Diversion  (ac ft)</t>
  </si>
  <si>
    <t>Measured at Spill (ac ft)</t>
  </si>
  <si>
    <t>*Canal was checked up for the entire length of the canal to maximize recharge.</t>
  </si>
  <si>
    <t>*32 % Loss used in STELLA Model-No Spring Measurement                ** Potential unmeasured water at spills resulting in inflated loss values.</t>
  </si>
  <si>
    <t>*East and West Spills dry on both 10/7 and 10/19                                  ** Potential unmeasured water at spills resulting in inflated loss values.</t>
  </si>
  <si>
    <t>*32 % Loss used in STELLA Model-No Spring Measurement                        ** Potential unmeasured water at spills resulting in inflated loss values.</t>
  </si>
  <si>
    <t>*32 % Loss used in STELLA Model-No Spring Measurement                           ** Potential unmeasured water at spills resulting in inflated loss values.</t>
  </si>
  <si>
    <t>*Combined DNR discharge measurements and staff guage readings by TPNRD.</t>
  </si>
  <si>
    <t>Western ( 70% TP)</t>
  </si>
  <si>
    <t>Western (30% TP)</t>
  </si>
  <si>
    <t>NPNRD Total</t>
  </si>
  <si>
    <t>TPNRD Total</t>
  </si>
  <si>
    <t>SPNRD Total</t>
  </si>
  <si>
    <t>CPNRD Total</t>
  </si>
  <si>
    <t>2011 Total Canal Recharge (ac-ft)</t>
  </si>
  <si>
    <t>CNPPID - Phelps Canal</t>
  </si>
  <si>
    <t>TB</t>
  </si>
  <si>
    <t>Phelps County Canal</t>
  </si>
  <si>
    <t>W082102</t>
  </si>
  <si>
    <t>W082007</t>
  </si>
  <si>
    <t>W082111</t>
  </si>
  <si>
    <t>W082112</t>
  </si>
  <si>
    <t>W082015</t>
  </si>
  <si>
    <t>W082016</t>
  </si>
  <si>
    <t>W082017</t>
  </si>
  <si>
    <t>W082018</t>
  </si>
  <si>
    <t>W082019</t>
  </si>
  <si>
    <t>W082022</t>
  </si>
  <si>
    <t>W082023</t>
  </si>
  <si>
    <t>W082024</t>
  </si>
  <si>
    <t>CNPPID</t>
  </si>
  <si>
    <t>NP z1</t>
  </si>
  <si>
    <t>CP z3</t>
  </si>
  <si>
    <t>CP z5</t>
  </si>
  <si>
    <t>NP z2</t>
  </si>
  <si>
    <t>CP z4</t>
  </si>
  <si>
    <t>TP z1</t>
  </si>
  <si>
    <t>TP z2</t>
  </si>
  <si>
    <t>TB z2</t>
  </si>
  <si>
    <t>CP z2</t>
  </si>
  <si>
    <t>CP z1</t>
  </si>
  <si>
    <t>SP z2</t>
  </si>
  <si>
    <t>Total 2011 - 2020</t>
  </si>
  <si>
    <t>Canal</t>
  </si>
  <si>
    <t>Western Ponds (TP)</t>
  </si>
  <si>
    <t>Western Ponds (SP)</t>
  </si>
  <si>
    <t>Western (30% SP/ 70% TP)</t>
  </si>
  <si>
    <t>*units are acre-feet</t>
  </si>
  <si>
    <t>Totals:</t>
  </si>
  <si>
    <t>Winters Creek</t>
  </si>
  <si>
    <t>Diversions, Recharge and Estimated Return to Streamflow*</t>
  </si>
  <si>
    <t>Spring Div.</t>
  </si>
  <si>
    <t>Fall Div.</t>
  </si>
  <si>
    <t>Tot. Div.</t>
  </si>
  <si>
    <t>Tot. Recharge</t>
  </si>
  <si>
    <t>10yr Benefit</t>
  </si>
  <si>
    <t>50yr benefit</t>
  </si>
  <si>
    <t>Estimated Annual Return to Streamflow by NRD - Spring</t>
  </si>
  <si>
    <t>50yr Benefit</t>
  </si>
  <si>
    <t>Estimated Annual Return to Streamflow by NRD*</t>
  </si>
  <si>
    <t>Accr f'n</t>
  </si>
  <si>
    <t>*  30% of Western Canal's recharge from the canal were credited to SPNRD and 70% was credited to TPNRD.  Eleven pits were used for recharge, with 2 pits in the SPNRD and 9 in the TPNRD</t>
  </si>
  <si>
    <t>Estimated Annual Return to Streamflow by NRD - Fall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</si>
</sst>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-mmm\-yy"/>
    <numFmt numFmtId="165" formatCode="0.0"/>
    <numFmt numFmtId="166" formatCode="0.00000000"/>
  </numFmts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 tint="-0.14996795556505021"/>
        <bgColor indexed="64"/>
      </patternFill>
    </fill>
  </fills>
  <borders count="3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7">
    <xf numFmtId="0" fontId="0" fillId="0" borderId="0"/>
    <xf numFmtId="0" fontId="1" fillId="2" borderId="1" applyNumberFormat="0" applyAlignment="0" applyProtection="0"/>
    <xf numFmtId="0" fontId="4" fillId="0" borderId="0"/>
    <xf numFmtId="9" fontId="8" fillId="0" borderId="0" applyFont="0" applyFill="0" applyBorder="0" applyAlignment="0" applyProtection="0"/>
    <xf numFmtId="0" fontId="4" fillId="0" borderId="0"/>
    <xf numFmtId="0" fontId="12" fillId="0" borderId="0"/>
    <xf numFmtId="0" fontId="12" fillId="0" borderId="0"/>
  </cellStyleXfs>
  <cellXfs count="229">
    <xf numFmtId="0" fontId="0" fillId="0" borderId="0" xfId="0"/>
    <xf numFmtId="0" fontId="5" fillId="5" borderId="3" xfId="1" applyFont="1" applyFill="1" applyBorder="1" applyAlignment="1">
      <alignment horizontal="center"/>
    </xf>
    <xf numFmtId="0" fontId="7" fillId="4" borderId="4" xfId="0" applyFont="1" applyFill="1" applyBorder="1" applyAlignment="1"/>
    <xf numFmtId="1" fontId="7" fillId="4" borderId="5" xfId="0" applyNumberFormat="1" applyFont="1" applyFill="1" applyBorder="1" applyAlignment="1">
      <alignment horizontal="center"/>
    </xf>
    <xf numFmtId="0" fontId="7" fillId="4" borderId="6" xfId="0" applyFont="1" applyFill="1" applyBorder="1" applyAlignment="1"/>
    <xf numFmtId="0" fontId="7" fillId="4" borderId="0" xfId="0" applyFont="1" applyFill="1" applyBorder="1"/>
    <xf numFmtId="0" fontId="2" fillId="6" borderId="0" xfId="0" applyFont="1" applyFill="1"/>
    <xf numFmtId="0" fontId="5" fillId="5" borderId="7" xfId="1" applyFont="1" applyFill="1" applyBorder="1" applyAlignment="1">
      <alignment horizontal="center"/>
    </xf>
    <xf numFmtId="164" fontId="6" fillId="6" borderId="10" xfId="2" applyNumberFormat="1" applyFont="1" applyFill="1" applyBorder="1" applyAlignment="1">
      <alignment horizontal="right" wrapText="1"/>
    </xf>
    <xf numFmtId="164" fontId="6" fillId="6" borderId="11" xfId="2" applyNumberFormat="1" applyFont="1" applyFill="1" applyBorder="1" applyAlignment="1">
      <alignment horizontal="right" wrapText="1"/>
    </xf>
    <xf numFmtId="0" fontId="3" fillId="0" borderId="2" xfId="2" applyFont="1" applyFill="1" applyBorder="1" applyAlignment="1">
      <alignment horizontal="right" wrapText="1"/>
    </xf>
    <xf numFmtId="1" fontId="3" fillId="0" borderId="2" xfId="2" applyNumberFormat="1" applyFont="1" applyFill="1" applyBorder="1" applyAlignment="1">
      <alignment horizontal="right" wrapText="1"/>
    </xf>
    <xf numFmtId="0" fontId="3" fillId="3" borderId="2" xfId="2" applyFont="1" applyFill="1" applyBorder="1" applyAlignment="1">
      <alignment horizontal="right" wrapText="1"/>
    </xf>
    <xf numFmtId="1" fontId="3" fillId="3" borderId="2" xfId="2" applyNumberFormat="1" applyFont="1" applyFill="1" applyBorder="1" applyAlignment="1">
      <alignment horizontal="right" wrapText="1"/>
    </xf>
    <xf numFmtId="0" fontId="3" fillId="6" borderId="2" xfId="2" applyFont="1" applyFill="1" applyBorder="1" applyAlignment="1">
      <alignment horizontal="right" wrapText="1"/>
    </xf>
    <xf numFmtId="1" fontId="3" fillId="6" borderId="2" xfId="2" applyNumberFormat="1" applyFont="1" applyFill="1" applyBorder="1" applyAlignment="1">
      <alignment horizontal="right" wrapText="1"/>
    </xf>
    <xf numFmtId="0" fontId="7" fillId="4" borderId="4" xfId="0" applyFont="1" applyFill="1" applyBorder="1"/>
    <xf numFmtId="1" fontId="7" fillId="4" borderId="5" xfId="0" applyNumberFormat="1" applyFont="1" applyFill="1" applyBorder="1" applyAlignment="1"/>
    <xf numFmtId="1" fontId="7" fillId="4" borderId="5" xfId="0" applyNumberFormat="1" applyFont="1" applyFill="1" applyBorder="1"/>
    <xf numFmtId="0" fontId="3" fillId="0" borderId="13" xfId="4" applyFont="1" applyFill="1" applyBorder="1" applyAlignment="1">
      <alignment horizontal="right" wrapText="1"/>
    </xf>
    <xf numFmtId="0" fontId="3" fillId="0" borderId="2" xfId="4" applyFont="1" applyFill="1" applyBorder="1" applyAlignment="1">
      <alignment horizontal="right" wrapText="1"/>
    </xf>
    <xf numFmtId="0" fontId="3" fillId="3" borderId="2" xfId="4" applyFont="1" applyFill="1" applyBorder="1" applyAlignment="1">
      <alignment horizontal="right" wrapText="1"/>
    </xf>
    <xf numFmtId="0" fontId="0" fillId="0" borderId="2" xfId="0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9" fontId="0" fillId="0" borderId="2" xfId="3" applyFont="1" applyBorder="1"/>
    <xf numFmtId="14" fontId="0" fillId="0" borderId="2" xfId="0" applyNumberFormat="1" applyBorder="1"/>
    <xf numFmtId="0" fontId="2" fillId="0" borderId="2" xfId="0" applyFont="1" applyBorder="1" applyAlignment="1">
      <alignment horizontal="right"/>
    </xf>
    <xf numFmtId="9" fontId="2" fillId="0" borderId="2" xfId="3" applyFont="1" applyBorder="1"/>
    <xf numFmtId="0" fontId="10" fillId="0" borderId="2" xfId="0" applyFont="1" applyBorder="1" applyAlignment="1">
      <alignment horizontal="right"/>
    </xf>
    <xf numFmtId="9" fontId="9" fillId="0" borderId="2" xfId="3" applyFont="1" applyBorder="1"/>
    <xf numFmtId="9" fontId="10" fillId="0" borderId="2" xfId="3" applyFont="1" applyBorder="1"/>
    <xf numFmtId="1" fontId="0" fillId="0" borderId="2" xfId="0" applyNumberFormat="1" applyBorder="1"/>
    <xf numFmtId="0" fontId="0" fillId="3" borderId="2" xfId="0" applyFill="1" applyBorder="1"/>
    <xf numFmtId="1" fontId="0" fillId="0" borderId="2" xfId="3" applyNumberFormat="1" applyFont="1" applyBorder="1"/>
    <xf numFmtId="0" fontId="2" fillId="0" borderId="2" xfId="0" applyFont="1" applyBorder="1" applyAlignment="1">
      <alignment horizontal="center" wrapText="1"/>
    </xf>
    <xf numFmtId="1" fontId="2" fillId="0" borderId="2" xfId="0" applyNumberFormat="1" applyFont="1" applyBorder="1"/>
    <xf numFmtId="1" fontId="3" fillId="0" borderId="2" xfId="4" applyNumberFormat="1" applyFont="1" applyFill="1" applyBorder="1" applyAlignment="1">
      <alignment horizontal="right" wrapText="1"/>
    </xf>
    <xf numFmtId="1" fontId="3" fillId="3" borderId="2" xfId="4" applyNumberFormat="1" applyFont="1" applyFill="1" applyBorder="1" applyAlignment="1">
      <alignment horizontal="right" wrapText="1"/>
    </xf>
    <xf numFmtId="9" fontId="0" fillId="0" borderId="0" xfId="3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2" xfId="0" applyBorder="1" applyAlignment="1">
      <alignment horizontal="center"/>
    </xf>
    <xf numFmtId="165" fontId="0" fillId="0" borderId="2" xfId="0" applyNumberFormat="1" applyBorder="1"/>
    <xf numFmtId="0" fontId="0" fillId="3" borderId="19" xfId="0" applyFill="1" applyBorder="1" applyAlignment="1"/>
    <xf numFmtId="0" fontId="0" fillId="3" borderId="12" xfId="0" applyFill="1" applyBorder="1" applyAlignment="1"/>
    <xf numFmtId="0" fontId="2" fillId="0" borderId="0" xfId="0" applyFont="1" applyBorder="1" applyAlignment="1">
      <alignment horizontal="center"/>
    </xf>
    <xf numFmtId="165" fontId="0" fillId="0" borderId="0" xfId="0" applyNumberFormat="1" applyBorder="1"/>
    <xf numFmtId="0" fontId="0" fillId="0" borderId="0" xfId="0" applyBorder="1"/>
    <xf numFmtId="0" fontId="0" fillId="0" borderId="0" xfId="0" applyFill="1" applyBorder="1" applyAlignment="1"/>
    <xf numFmtId="165" fontId="0" fillId="0" borderId="0" xfId="0" applyNumberFormat="1" applyFill="1" applyBorder="1"/>
    <xf numFmtId="0" fontId="0" fillId="0" borderId="2" xfId="0" applyBorder="1" applyAlignment="1">
      <alignment wrapText="1"/>
    </xf>
    <xf numFmtId="0" fontId="0" fillId="0" borderId="0" xfId="0" applyAlignment="1">
      <alignment horizontal="center"/>
    </xf>
    <xf numFmtId="0" fontId="0" fillId="6" borderId="2" xfId="0" applyFill="1" applyBorder="1"/>
    <xf numFmtId="0" fontId="3" fillId="6" borderId="2" xfId="4" applyFont="1" applyFill="1" applyBorder="1" applyAlignment="1">
      <alignment horizontal="right" wrapText="1"/>
    </xf>
    <xf numFmtId="0" fontId="0" fillId="0" borderId="2" xfId="0" applyBorder="1" applyAlignment="1"/>
    <xf numFmtId="0" fontId="0" fillId="3" borderId="2" xfId="0" applyFill="1" applyBorder="1" applyAlignment="1"/>
    <xf numFmtId="14" fontId="2" fillId="0" borderId="2" xfId="0" applyNumberFormat="1" applyFont="1" applyBorder="1"/>
    <xf numFmtId="49" fontId="0" fillId="0" borderId="0" xfId="0" applyNumberFormat="1"/>
    <xf numFmtId="49" fontId="11" fillId="0" borderId="0" xfId="0" applyNumberFormat="1" applyFont="1"/>
    <xf numFmtId="0" fontId="11" fillId="0" borderId="0" xfId="0" applyFont="1"/>
    <xf numFmtId="0" fontId="0" fillId="0" borderId="0" xfId="0" applyAlignment="1">
      <alignment horizontal="right"/>
    </xf>
    <xf numFmtId="0" fontId="0" fillId="0" borderId="26" xfId="0" applyBorder="1"/>
    <xf numFmtId="1" fontId="0" fillId="0" borderId="26" xfId="0" applyNumberFormat="1" applyFill="1" applyBorder="1"/>
    <xf numFmtId="1" fontId="2" fillId="0" borderId="26" xfId="0" applyNumberFormat="1" applyFont="1" applyFill="1" applyBorder="1"/>
    <xf numFmtId="1" fontId="0" fillId="0" borderId="26" xfId="0" applyNumberFormat="1" applyBorder="1"/>
    <xf numFmtId="1" fontId="3" fillId="3" borderId="23" xfId="2" applyNumberFormat="1" applyFont="1" applyFill="1" applyBorder="1" applyAlignment="1">
      <alignment horizontal="right" wrapText="1"/>
    </xf>
    <xf numFmtId="1" fontId="3" fillId="3" borderId="23" xfId="4" applyNumberFormat="1" applyFont="1" applyFill="1" applyBorder="1" applyAlignment="1">
      <alignment horizontal="right" wrapText="1"/>
    </xf>
    <xf numFmtId="14" fontId="2" fillId="0" borderId="26" xfId="0" applyNumberFormat="1" applyFont="1" applyBorder="1"/>
    <xf numFmtId="0" fontId="0" fillId="3" borderId="26" xfId="0" applyFill="1" applyBorder="1"/>
    <xf numFmtId="14" fontId="2" fillId="6" borderId="26" xfId="0" applyNumberFormat="1" applyFont="1" applyFill="1" applyBorder="1"/>
    <xf numFmtId="9" fontId="0" fillId="0" borderId="0" xfId="3" applyFont="1" applyBorder="1"/>
    <xf numFmtId="0" fontId="2" fillId="0" borderId="0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9" fontId="9" fillId="0" borderId="0" xfId="3" applyFont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center"/>
    </xf>
    <xf numFmtId="0" fontId="0" fillId="6" borderId="0" xfId="0" applyFill="1" applyBorder="1"/>
    <xf numFmtId="9" fontId="0" fillId="6" borderId="0" xfId="3" applyFont="1" applyFill="1" applyBorder="1"/>
    <xf numFmtId="0" fontId="10" fillId="6" borderId="0" xfId="0" applyFont="1" applyFill="1" applyBorder="1" applyAlignment="1"/>
    <xf numFmtId="0" fontId="0" fillId="0" borderId="0" xfId="0" applyBorder="1" applyAlignment="1">
      <alignment wrapText="1"/>
    </xf>
    <xf numFmtId="0" fontId="2" fillId="0" borderId="26" xfId="0" applyFont="1" applyBorder="1"/>
    <xf numFmtId="0" fontId="2" fillId="0" borderId="26" xfId="0" applyFont="1" applyBorder="1" applyAlignment="1">
      <alignment horizontal="center"/>
    </xf>
    <xf numFmtId="9" fontId="0" fillId="0" borderId="26" xfId="3" applyFont="1" applyBorder="1"/>
    <xf numFmtId="0" fontId="2" fillId="0" borderId="26" xfId="0" applyFont="1" applyBorder="1" applyAlignment="1">
      <alignment horizontal="right"/>
    </xf>
    <xf numFmtId="0" fontId="10" fillId="0" borderId="26" xfId="0" applyFont="1" applyBorder="1" applyAlignment="1">
      <alignment horizontal="right"/>
    </xf>
    <xf numFmtId="9" fontId="9" fillId="0" borderId="26" xfId="3" applyFont="1" applyBorder="1"/>
    <xf numFmtId="0" fontId="2" fillId="0" borderId="2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  <xf numFmtId="0" fontId="2" fillId="0" borderId="26" xfId="0" applyFont="1" applyBorder="1" applyAlignment="1">
      <alignment horizontal="center" wrapText="1"/>
    </xf>
    <xf numFmtId="1" fontId="2" fillId="0" borderId="26" xfId="0" applyNumberFormat="1" applyFont="1" applyBorder="1"/>
    <xf numFmtId="0" fontId="2" fillId="0" borderId="0" xfId="0" applyFont="1" applyBorder="1" applyAlignment="1">
      <alignment horizontal="center" wrapText="1"/>
    </xf>
    <xf numFmtId="1" fontId="2" fillId="0" borderId="0" xfId="0" applyNumberFormat="1" applyFont="1" applyBorder="1"/>
    <xf numFmtId="1" fontId="2" fillId="6" borderId="0" xfId="0" applyNumberFormat="1" applyFont="1" applyFill="1" applyBorder="1"/>
    <xf numFmtId="0" fontId="0" fillId="6" borderId="0" xfId="0" applyFill="1"/>
    <xf numFmtId="165" fontId="0" fillId="0" borderId="0" xfId="0" applyNumberFormat="1"/>
    <xf numFmtId="165" fontId="0" fillId="0" borderId="0" xfId="0" applyNumberFormat="1" applyAlignment="1">
      <alignment horizontal="right"/>
    </xf>
    <xf numFmtId="165" fontId="2" fillId="0" borderId="32" xfId="0" applyNumberFormat="1" applyFont="1" applyBorder="1"/>
    <xf numFmtId="165" fontId="2" fillId="0" borderId="33" xfId="0" applyNumberFormat="1" applyFont="1" applyBorder="1"/>
    <xf numFmtId="165" fontId="2" fillId="0" borderId="34" xfId="0" applyNumberFormat="1" applyFont="1" applyBorder="1"/>
    <xf numFmtId="1" fontId="2" fillId="0" borderId="35" xfId="0" applyNumberFormat="1" applyFont="1" applyBorder="1"/>
    <xf numFmtId="1" fontId="2" fillId="0" borderId="36" xfId="0" applyNumberFormat="1" applyFont="1" applyBorder="1"/>
    <xf numFmtId="1" fontId="2" fillId="0" borderId="37" xfId="0" applyNumberFormat="1" applyFont="1" applyBorder="1"/>
    <xf numFmtId="165" fontId="2" fillId="0" borderId="8" xfId="0" applyNumberFormat="1" applyFont="1" applyBorder="1"/>
    <xf numFmtId="1" fontId="2" fillId="0" borderId="9" xfId="0" applyNumberFormat="1" applyFont="1" applyBorder="1"/>
    <xf numFmtId="1" fontId="2" fillId="0" borderId="21" xfId="0" applyNumberFormat="1" applyFont="1" applyBorder="1"/>
    <xf numFmtId="1" fontId="2" fillId="8" borderId="26" xfId="0" applyNumberFormat="1" applyFont="1" applyFill="1" applyBorder="1"/>
    <xf numFmtId="0" fontId="0" fillId="0" borderId="0" xfId="0" applyBorder="1" applyAlignment="1">
      <alignment horizontal="center"/>
    </xf>
    <xf numFmtId="1" fontId="0" fillId="8" borderId="26" xfId="0" applyNumberFormat="1" applyFill="1" applyBorder="1" applyAlignment="1">
      <alignment horizontal="right"/>
    </xf>
    <xf numFmtId="1" fontId="0" fillId="8" borderId="26" xfId="0" applyNumberFormat="1" applyFill="1" applyBorder="1" applyAlignment="1">
      <alignment horizontal="center"/>
    </xf>
    <xf numFmtId="166" fontId="0" fillId="0" borderId="0" xfId="0" applyNumberFormat="1" applyBorder="1"/>
    <xf numFmtId="166" fontId="12" fillId="8" borderId="28" xfId="5" applyNumberFormat="1" applyFill="1" applyBorder="1"/>
    <xf numFmtId="166" fontId="12" fillId="8" borderId="27" xfId="5" applyNumberFormat="1" applyFill="1" applyBorder="1"/>
    <xf numFmtId="0" fontId="0" fillId="0" borderId="0" xfId="0"/>
    <xf numFmtId="1" fontId="0" fillId="0" borderId="0" xfId="0" applyNumberFormat="1"/>
    <xf numFmtId="1" fontId="0" fillId="8" borderId="26" xfId="0" applyNumberFormat="1" applyFill="1" applyBorder="1"/>
    <xf numFmtId="166" fontId="12" fillId="8" borderId="29" xfId="5" applyNumberFormat="1" applyFill="1" applyBorder="1"/>
    <xf numFmtId="166" fontId="0" fillId="0" borderId="27" xfId="0" applyNumberFormat="1" applyFill="1" applyBorder="1"/>
    <xf numFmtId="166" fontId="0" fillId="0" borderId="28" xfId="0" applyNumberFormat="1" applyFill="1" applyBorder="1"/>
    <xf numFmtId="166" fontId="0" fillId="0" borderId="29" xfId="0" applyNumberFormat="1" applyFill="1" applyBorder="1"/>
    <xf numFmtId="166" fontId="0" fillId="8" borderId="27" xfId="0" applyNumberFormat="1" applyFill="1" applyBorder="1"/>
    <xf numFmtId="166" fontId="0" fillId="8" borderId="28" xfId="0" applyNumberFormat="1" applyFill="1" applyBorder="1"/>
    <xf numFmtId="166" fontId="0" fillId="8" borderId="29" xfId="0" applyNumberFormat="1" applyFill="1" applyBorder="1"/>
    <xf numFmtId="166" fontId="0" fillId="0" borderId="27" xfId="0" applyNumberFormat="1" applyBorder="1"/>
    <xf numFmtId="166" fontId="0" fillId="0" borderId="28" xfId="0" applyNumberFormat="1" applyBorder="1"/>
    <xf numFmtId="166" fontId="0" fillId="0" borderId="29" xfId="0" applyNumberFormat="1" applyBorder="1"/>
    <xf numFmtId="166" fontId="12" fillId="8" borderId="18" xfId="5" applyNumberFormat="1" applyFill="1" applyBorder="1"/>
    <xf numFmtId="166" fontId="12" fillId="8" borderId="0" xfId="5" applyNumberFormat="1" applyFill="1" applyBorder="1"/>
    <xf numFmtId="166" fontId="12" fillId="8" borderId="14" xfId="5" applyNumberFormat="1" applyFill="1" applyBorder="1"/>
    <xf numFmtId="166" fontId="0" fillId="0" borderId="18" xfId="0" applyNumberFormat="1" applyFill="1" applyBorder="1"/>
    <xf numFmtId="166" fontId="0" fillId="0" borderId="0" xfId="0" applyNumberFormat="1" applyFill="1" applyBorder="1"/>
    <xf numFmtId="166" fontId="0" fillId="0" borderId="14" xfId="0" applyNumberFormat="1" applyFill="1" applyBorder="1"/>
    <xf numFmtId="166" fontId="0" fillId="8" borderId="18" xfId="0" applyNumberFormat="1" applyFill="1" applyBorder="1"/>
    <xf numFmtId="166" fontId="0" fillId="8" borderId="0" xfId="0" applyNumberFormat="1" applyFill="1" applyBorder="1"/>
    <xf numFmtId="166" fontId="0" fillId="8" borderId="14" xfId="0" applyNumberFormat="1" applyFill="1" applyBorder="1"/>
    <xf numFmtId="166" fontId="0" fillId="0" borderId="18" xfId="0" applyNumberFormat="1" applyBorder="1"/>
    <xf numFmtId="166" fontId="0" fillId="0" borderId="14" xfId="0" applyNumberFormat="1" applyBorder="1"/>
    <xf numFmtId="166" fontId="12" fillId="8" borderId="38" xfId="5" applyNumberFormat="1" applyFill="1" applyBorder="1"/>
    <xf numFmtId="166" fontId="12" fillId="8" borderId="30" xfId="5" applyNumberFormat="1" applyFill="1" applyBorder="1"/>
    <xf numFmtId="166" fontId="12" fillId="8" borderId="31" xfId="5" applyNumberFormat="1" applyFill="1" applyBorder="1"/>
    <xf numFmtId="166" fontId="0" fillId="0" borderId="38" xfId="0" applyNumberFormat="1" applyFill="1" applyBorder="1"/>
    <xf numFmtId="166" fontId="0" fillId="0" borderId="30" xfId="0" applyNumberFormat="1" applyFill="1" applyBorder="1"/>
    <xf numFmtId="166" fontId="0" fillId="0" borderId="31" xfId="0" applyNumberFormat="1" applyFill="1" applyBorder="1"/>
    <xf numFmtId="166" fontId="0" fillId="8" borderId="38" xfId="0" applyNumberFormat="1" applyFill="1" applyBorder="1"/>
    <xf numFmtId="166" fontId="0" fillId="8" borderId="30" xfId="0" applyNumberFormat="1" applyFill="1" applyBorder="1"/>
    <xf numFmtId="166" fontId="0" fillId="8" borderId="31" xfId="0" applyNumberFormat="1" applyFill="1" applyBorder="1"/>
    <xf numFmtId="166" fontId="0" fillId="0" borderId="38" xfId="0" applyNumberFormat="1" applyBorder="1"/>
    <xf numFmtId="166" fontId="0" fillId="0" borderId="30" xfId="0" applyNumberFormat="1" applyBorder="1"/>
    <xf numFmtId="166" fontId="0" fillId="0" borderId="31" xfId="0" applyNumberFormat="1" applyBorder="1"/>
    <xf numFmtId="3" fontId="2" fillId="0" borderId="26" xfId="0" applyNumberFormat="1" applyFont="1" applyBorder="1"/>
    <xf numFmtId="0" fontId="0" fillId="0" borderId="26" xfId="0" applyBorder="1" applyAlignment="1">
      <alignment horizontal="center"/>
    </xf>
    <xf numFmtId="0" fontId="0" fillId="0" borderId="26" xfId="0" applyFill="1" applyBorder="1"/>
    <xf numFmtId="1" fontId="2" fillId="0" borderId="26" xfId="0" applyNumberFormat="1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3" fillId="8" borderId="2" xfId="4" applyFont="1" applyFill="1" applyBorder="1" applyAlignment="1">
      <alignment horizontal="right" wrapText="1"/>
    </xf>
    <xf numFmtId="1" fontId="3" fillId="8" borderId="2" xfId="2" applyNumberFormat="1" applyFont="1" applyFill="1" applyBorder="1" applyAlignment="1">
      <alignment horizontal="right" wrapText="1"/>
    </xf>
    <xf numFmtId="0" fontId="0" fillId="0" borderId="2" xfId="0" applyFill="1" applyBorder="1"/>
    <xf numFmtId="2" fontId="0" fillId="0" borderId="26" xfId="0" applyNumberFormat="1" applyFill="1" applyBorder="1"/>
    <xf numFmtId="2" fontId="2" fillId="0" borderId="26" xfId="0" applyNumberFormat="1" applyFont="1" applyFill="1" applyBorder="1"/>
    <xf numFmtId="1" fontId="2" fillId="8" borderId="26" xfId="0" applyNumberFormat="1" applyFont="1" applyFill="1" applyBorder="1" applyAlignment="1">
      <alignment horizontal="right"/>
    </xf>
    <xf numFmtId="0" fontId="0" fillId="0" borderId="26" xfId="0" applyBorder="1" applyAlignment="1">
      <alignment horizontal="right"/>
    </xf>
    <xf numFmtId="2" fontId="0" fillId="0" borderId="26" xfId="0" applyNumberFormat="1" applyBorder="1"/>
    <xf numFmtId="1" fontId="0" fillId="3" borderId="26" xfId="0" applyNumberFormat="1" applyFill="1" applyBorder="1"/>
    <xf numFmtId="0" fontId="0" fillId="0" borderId="0" xfId="0" applyFill="1"/>
    <xf numFmtId="0" fontId="0" fillId="0" borderId="16" xfId="0" applyBorder="1" applyAlignment="1">
      <alignment horizontal="left"/>
    </xf>
    <xf numFmtId="0" fontId="6" fillId="7" borderId="8" xfId="2" applyFont="1" applyFill="1" applyBorder="1" applyAlignment="1">
      <alignment horizontal="center"/>
    </xf>
    <xf numFmtId="0" fontId="6" fillId="7" borderId="9" xfId="2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/>
    </xf>
    <xf numFmtId="14" fontId="0" fillId="0" borderId="15" xfId="0" applyNumberFormat="1" applyBorder="1" applyAlignment="1">
      <alignment horizontal="center"/>
    </xf>
    <xf numFmtId="14" fontId="0" fillId="0" borderId="16" xfId="0" applyNumberFormat="1" applyBorder="1" applyAlignment="1">
      <alignment horizontal="center"/>
    </xf>
    <xf numFmtId="14" fontId="0" fillId="0" borderId="17" xfId="0" applyNumberFormat="1" applyBorder="1" applyAlignment="1">
      <alignment horizontal="center"/>
    </xf>
    <xf numFmtId="14" fontId="0" fillId="0" borderId="18" xfId="0" applyNumberForma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0" fillId="0" borderId="14" xfId="0" applyNumberFormat="1" applyBorder="1" applyAlignment="1">
      <alignment horizontal="center"/>
    </xf>
    <xf numFmtId="14" fontId="0" fillId="0" borderId="19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0" fontId="0" fillId="0" borderId="27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2" fillId="0" borderId="2" xfId="0" applyFont="1" applyBorder="1" applyAlignment="1">
      <alignment horizontal="center" vertical="center" textRotation="90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9" fillId="3" borderId="15" xfId="0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7" borderId="21" xfId="2" applyFont="1" applyFill="1" applyBorder="1" applyAlignment="1">
      <alignment horizontal="center"/>
    </xf>
    <xf numFmtId="0" fontId="0" fillId="0" borderId="26" xfId="0" applyBorder="1" applyAlignment="1">
      <alignment horizontal="left"/>
    </xf>
    <xf numFmtId="0" fontId="9" fillId="3" borderId="22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1" fontId="0" fillId="8" borderId="26" xfId="0" applyNumberFormat="1" applyFill="1" applyBorder="1" applyAlignment="1">
      <alignment horizontal="center"/>
    </xf>
    <xf numFmtId="0" fontId="0" fillId="0" borderId="26" xfId="0" applyBorder="1" applyAlignment="1">
      <alignment horizontal="center"/>
    </xf>
    <xf numFmtId="1" fontId="0" fillId="0" borderId="26" xfId="0" applyNumberFormat="1" applyFill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0" fontId="0" fillId="8" borderId="26" xfId="0" applyFill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</cellXfs>
  <cellStyles count="7">
    <cellStyle name="Check Cell" xfId="1" builtinId="23"/>
    <cellStyle name="Normal" xfId="0" builtinId="0"/>
    <cellStyle name="Normal 2" xfId="5"/>
    <cellStyle name="Normal 3" xfId="6"/>
    <cellStyle name="Normal_Sheet1" xfId="2"/>
    <cellStyle name="Normal_Total Diversions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Returns to river</c:v>
          </c:tx>
          <c:spPr>
            <a:ln w="50800"/>
          </c:spPr>
          <c:marker>
            <c:symbol val="none"/>
          </c:marker>
          <c:xVal>
            <c:numRef>
              <c:f>'2011summary'!$L$34:$L$83</c:f>
              <c:numCache>
                <c:formatCode>General</c:formatCode>
                <c:ptCount val="5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  <c:pt idx="18">
                  <c:v>2029</c:v>
                </c:pt>
                <c:pt idx="19">
                  <c:v>2030</c:v>
                </c:pt>
                <c:pt idx="20">
                  <c:v>2031</c:v>
                </c:pt>
                <c:pt idx="21">
                  <c:v>2032</c:v>
                </c:pt>
                <c:pt idx="22">
                  <c:v>2033</c:v>
                </c:pt>
                <c:pt idx="23">
                  <c:v>2034</c:v>
                </c:pt>
                <c:pt idx="24">
                  <c:v>2035</c:v>
                </c:pt>
                <c:pt idx="25">
                  <c:v>2036</c:v>
                </c:pt>
                <c:pt idx="26">
                  <c:v>2037</c:v>
                </c:pt>
                <c:pt idx="27">
                  <c:v>2038</c:v>
                </c:pt>
                <c:pt idx="28">
                  <c:v>2039</c:v>
                </c:pt>
                <c:pt idx="29">
                  <c:v>2040</c:v>
                </c:pt>
                <c:pt idx="30">
                  <c:v>2041</c:v>
                </c:pt>
                <c:pt idx="31">
                  <c:v>2042</c:v>
                </c:pt>
                <c:pt idx="32">
                  <c:v>2043</c:v>
                </c:pt>
                <c:pt idx="33">
                  <c:v>2044</c:v>
                </c:pt>
                <c:pt idx="34">
                  <c:v>2045</c:v>
                </c:pt>
                <c:pt idx="35">
                  <c:v>2046</c:v>
                </c:pt>
                <c:pt idx="36">
                  <c:v>2047</c:v>
                </c:pt>
                <c:pt idx="37">
                  <c:v>2048</c:v>
                </c:pt>
                <c:pt idx="38">
                  <c:v>2049</c:v>
                </c:pt>
                <c:pt idx="39">
                  <c:v>2050</c:v>
                </c:pt>
                <c:pt idx="40">
                  <c:v>2051</c:v>
                </c:pt>
                <c:pt idx="41">
                  <c:v>2052</c:v>
                </c:pt>
                <c:pt idx="42">
                  <c:v>2053</c:v>
                </c:pt>
                <c:pt idx="43">
                  <c:v>2054</c:v>
                </c:pt>
                <c:pt idx="44">
                  <c:v>2055</c:v>
                </c:pt>
                <c:pt idx="45">
                  <c:v>2056</c:v>
                </c:pt>
                <c:pt idx="46">
                  <c:v>2057</c:v>
                </c:pt>
                <c:pt idx="47">
                  <c:v>2058</c:v>
                </c:pt>
                <c:pt idx="48">
                  <c:v>2059</c:v>
                </c:pt>
                <c:pt idx="49">
                  <c:v>2060</c:v>
                </c:pt>
              </c:numCache>
            </c:numRef>
          </c:xVal>
          <c:yVal>
            <c:numRef>
              <c:f>'2011summary'!$R$34:$R$83</c:f>
              <c:numCache>
                <c:formatCode>0</c:formatCode>
                <c:ptCount val="50"/>
                <c:pt idx="0">
                  <c:v>1061.5277965867135</c:v>
                </c:pt>
                <c:pt idx="1">
                  <c:v>1671.7759455737944</c:v>
                </c:pt>
                <c:pt idx="2">
                  <c:v>1843.3857519350097</c:v>
                </c:pt>
                <c:pt idx="3">
                  <c:v>1852.3307450185362</c:v>
                </c:pt>
                <c:pt idx="4">
                  <c:v>1775.5000133327162</c:v>
                </c:pt>
                <c:pt idx="5">
                  <c:v>1667.8340006080764</c:v>
                </c:pt>
                <c:pt idx="6">
                  <c:v>1554.2142456860752</c:v>
                </c:pt>
                <c:pt idx="7">
                  <c:v>1444.7180085734108</c:v>
                </c:pt>
                <c:pt idx="8">
                  <c:v>1343.0368532656175</c:v>
                </c:pt>
                <c:pt idx="9">
                  <c:v>1250.1509605426497</c:v>
                </c:pt>
                <c:pt idx="10">
                  <c:v>1165.902025950928</c:v>
                </c:pt>
                <c:pt idx="11">
                  <c:v>1089.6799981656566</c:v>
                </c:pt>
                <c:pt idx="12">
                  <c:v>1020.7283789927565</c:v>
                </c:pt>
                <c:pt idx="13">
                  <c:v>958.27974876730093</c:v>
                </c:pt>
                <c:pt idx="14">
                  <c:v>901.61348143052851</c:v>
                </c:pt>
                <c:pt idx="15">
                  <c:v>850.07717304530729</c:v>
                </c:pt>
                <c:pt idx="16">
                  <c:v>803.09117172922402</c:v>
                </c:pt>
                <c:pt idx="17">
                  <c:v>760.14548979873337</c:v>
                </c:pt>
                <c:pt idx="18">
                  <c:v>720.79360101736506</c:v>
                </c:pt>
                <c:pt idx="19">
                  <c:v>684.64530324432747</c:v>
                </c:pt>
                <c:pt idx="20">
                  <c:v>651.35967509951161</c:v>
                </c:pt>
                <c:pt idx="21">
                  <c:v>620.63857830180586</c:v>
                </c:pt>
                <c:pt idx="22">
                  <c:v>592.22086897416159</c:v>
                </c:pt>
                <c:pt idx="23">
                  <c:v>565.87734007943641</c:v>
                </c:pt>
                <c:pt idx="24">
                  <c:v>541.40635171741269</c:v>
                </c:pt>
                <c:pt idx="25">
                  <c:v>518.63007942062541</c:v>
                </c:pt>
                <c:pt idx="26">
                  <c:v>497.39130360026479</c:v>
                </c:pt>
                <c:pt idx="27">
                  <c:v>477.55066576002287</c:v>
                </c:pt>
                <c:pt idx="28">
                  <c:v>458.98432375524095</c:v>
                </c:pt>
                <c:pt idx="29">
                  <c:v>441.5819464515958</c:v>
                </c:pt>
                <c:pt idx="30">
                  <c:v>425.24499627597925</c:v>
                </c:pt>
                <c:pt idx="31">
                  <c:v>409.88525570627644</c:v>
                </c:pt>
                <c:pt idx="32">
                  <c:v>395.42356046096427</c:v>
                </c:pt>
                <c:pt idx="33">
                  <c:v>381.78870797122715</c:v>
                </c:pt>
                <c:pt idx="34">
                  <c:v>368.91651468823414</c:v>
                </c:pt>
                <c:pt idx="35">
                  <c:v>356.748999982979</c:v>
                </c:pt>
                <c:pt idx="36">
                  <c:v>345.23367792507116</c:v>
                </c:pt>
                <c:pt idx="37">
                  <c:v>334.32294119136748</c:v>
                </c:pt>
                <c:pt idx="38">
                  <c:v>323.97352382548723</c:v>
                </c:pt>
                <c:pt idx="39">
                  <c:v>314.14603164038175</c:v>
                </c:pt>
                <c:pt idx="40">
                  <c:v>304.80453078673702</c:v>
                </c:pt>
                <c:pt idx="41">
                  <c:v>295.91618644694063</c:v>
                </c:pt>
                <c:pt idx="42">
                  <c:v>287.45094483976834</c:v>
                </c:pt>
                <c:pt idx="43">
                  <c:v>279.38125272073347</c:v>
                </c:pt>
                <c:pt idx="44">
                  <c:v>271.68180943115004</c:v>
                </c:pt>
                <c:pt idx="45">
                  <c:v>264.32934725407449</c:v>
                </c:pt>
                <c:pt idx="46">
                  <c:v>257.30243645358871</c:v>
                </c:pt>
                <c:pt idx="47">
                  <c:v>250.58131187630948</c:v>
                </c:pt>
                <c:pt idx="48">
                  <c:v>244.1477184331365</c:v>
                </c:pt>
                <c:pt idx="49">
                  <c:v>237.98477314730729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898368"/>
        <c:axId val="107900288"/>
      </c:scatterChart>
      <c:valAx>
        <c:axId val="107898368"/>
        <c:scaling>
          <c:orientation val="minMax"/>
          <c:max val="2060"/>
          <c:min val="2010"/>
        </c:scaling>
        <c:delete val="0"/>
        <c:axPos val="b"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Time</a:t>
                </a:r>
              </a:p>
            </c:rich>
          </c:tx>
          <c:layout>
            <c:manualLayout>
              <c:xMode val="edge"/>
              <c:yMode val="edge"/>
              <c:x val="0.44357765681974315"/>
              <c:y val="0.8914848242096741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2100000"/>
          <a:lstStyle/>
          <a:p>
            <a:pPr>
              <a:defRPr sz="1200"/>
            </a:pPr>
            <a:endParaRPr lang="en-US"/>
          </a:p>
        </c:txPr>
        <c:crossAx val="107900288"/>
        <c:crosses val="autoZero"/>
        <c:crossBetween val="midCat"/>
        <c:majorUnit val="5"/>
      </c:valAx>
      <c:valAx>
        <c:axId val="1079002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Accretion to River </a:t>
                </a:r>
              </a:p>
              <a:p>
                <a:pPr>
                  <a:defRPr sz="1800"/>
                </a:pPr>
                <a:r>
                  <a:rPr lang="en-US" sz="1800"/>
                  <a:t>(Acre-Feet) 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07898368"/>
        <c:crosses val="autoZero"/>
        <c:crossBetween val="midCat"/>
        <c:majorUnit val="200"/>
      </c:valAx>
      <c:spPr>
        <a:solidFill>
          <a:schemeClr val="accent1">
            <a:lumMod val="20000"/>
            <a:lumOff val="80000"/>
          </a:schemeClr>
        </a:solidFill>
      </c:spPr>
    </c:plotArea>
    <c:plotVisOnly val="1"/>
    <c:dispBlanksAs val="gap"/>
    <c:showDLblsOverMax val="0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8</xdr:row>
      <xdr:rowOff>109537</xdr:rowOff>
    </xdr:from>
    <xdr:to>
      <xdr:col>15</xdr:col>
      <xdr:colOff>9525</xdr:colOff>
      <xdr:row>29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results" connectionId="3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canalname_1" connectionId="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canalname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2"/>
  <sheetViews>
    <sheetView zoomScale="60" zoomScaleNormal="60" workbookViewId="0">
      <pane ySplit="1" topLeftCell="A75" activePane="bottomLeft" state="frozen"/>
      <selection pane="bottomLeft" activeCell="R328" sqref="R328"/>
    </sheetView>
  </sheetViews>
  <sheetFormatPr defaultRowHeight="15" x14ac:dyDescent="0.25"/>
  <cols>
    <col min="1" max="1" width="6.7109375" bestFit="1" customWidth="1"/>
    <col min="2" max="2" width="7.5703125" bestFit="1" customWidth="1"/>
    <col min="3" max="3" width="20.42578125" bestFit="1" customWidth="1"/>
    <col min="4" max="4" width="8.5703125" bestFit="1" customWidth="1"/>
    <col min="5" max="5" width="20.42578125" bestFit="1" customWidth="1"/>
    <col min="6" max="6" width="45.7109375" bestFit="1" customWidth="1"/>
    <col min="7" max="7" width="8.85546875" bestFit="1" customWidth="1"/>
    <col min="8" max="8" width="3" bestFit="1" customWidth="1"/>
    <col min="9" max="9" width="7" bestFit="1" customWidth="1"/>
  </cols>
  <sheetData>
    <row r="1" spans="1:11" x14ac:dyDescent="0.25">
      <c r="A1" t="s">
        <v>140</v>
      </c>
      <c r="B1" t="s">
        <v>141</v>
      </c>
      <c r="C1" s="61" t="s">
        <v>142</v>
      </c>
      <c r="D1" t="s">
        <v>143</v>
      </c>
      <c r="E1" s="61" t="s">
        <v>144</v>
      </c>
      <c r="F1" s="61" t="s">
        <v>145</v>
      </c>
      <c r="G1" s="61" t="s">
        <v>146</v>
      </c>
      <c r="H1" t="s">
        <v>147</v>
      </c>
      <c r="I1" t="s">
        <v>148</v>
      </c>
      <c r="J1" t="s">
        <v>149</v>
      </c>
      <c r="K1" t="b">
        <v>1</v>
      </c>
    </row>
    <row r="2" spans="1:11" x14ac:dyDescent="0.25">
      <c r="A2">
        <v>573</v>
      </c>
      <c r="B2">
        <v>827970</v>
      </c>
      <c r="C2" s="61" t="s">
        <v>150</v>
      </c>
      <c r="D2">
        <v>1</v>
      </c>
      <c r="E2" s="61" t="s">
        <v>150</v>
      </c>
      <c r="F2" s="61" t="s">
        <v>151</v>
      </c>
      <c r="G2" s="61" t="s">
        <v>152</v>
      </c>
      <c r="H2">
        <v>1</v>
      </c>
      <c r="I2">
        <v>205304</v>
      </c>
      <c r="J2" t="str">
        <f t="shared" ref="J2:J65" si="0">IF(I2=I3,"T","F")</f>
        <v>F</v>
      </c>
      <c r="K2" t="s">
        <v>153</v>
      </c>
    </row>
    <row r="3" spans="1:11" x14ac:dyDescent="0.25">
      <c r="A3">
        <v>408</v>
      </c>
      <c r="B3">
        <v>827970</v>
      </c>
      <c r="C3" s="61" t="s">
        <v>150</v>
      </c>
      <c r="D3">
        <v>1</v>
      </c>
      <c r="E3" s="61" t="s">
        <v>150</v>
      </c>
      <c r="F3" s="61" t="s">
        <v>151</v>
      </c>
      <c r="G3" s="61" t="s">
        <v>154</v>
      </c>
      <c r="H3">
        <v>1</v>
      </c>
      <c r="I3">
        <v>205309</v>
      </c>
      <c r="J3" t="str">
        <f t="shared" si="0"/>
        <v>F</v>
      </c>
      <c r="K3" t="s">
        <v>153</v>
      </c>
    </row>
    <row r="4" spans="1:11" x14ac:dyDescent="0.25">
      <c r="A4">
        <v>409</v>
      </c>
      <c r="B4">
        <v>827970</v>
      </c>
      <c r="C4" s="61" t="s">
        <v>150</v>
      </c>
      <c r="D4">
        <v>1</v>
      </c>
      <c r="E4" s="61" t="s">
        <v>150</v>
      </c>
      <c r="F4" s="61" t="s">
        <v>151</v>
      </c>
      <c r="G4" s="61" t="s">
        <v>155</v>
      </c>
      <c r="H4">
        <v>1</v>
      </c>
      <c r="I4">
        <v>205310</v>
      </c>
      <c r="J4" t="str">
        <f t="shared" si="0"/>
        <v>F</v>
      </c>
      <c r="K4" t="s">
        <v>153</v>
      </c>
    </row>
    <row r="5" spans="1:11" x14ac:dyDescent="0.25">
      <c r="A5">
        <v>410</v>
      </c>
      <c r="B5">
        <v>827970</v>
      </c>
      <c r="C5" s="61" t="s">
        <v>150</v>
      </c>
      <c r="D5">
        <v>1</v>
      </c>
      <c r="E5" s="61" t="s">
        <v>150</v>
      </c>
      <c r="F5" s="61" t="s">
        <v>151</v>
      </c>
      <c r="G5" s="61" t="s">
        <v>156</v>
      </c>
      <c r="H5">
        <v>1</v>
      </c>
      <c r="I5">
        <v>205311</v>
      </c>
      <c r="J5" t="str">
        <f t="shared" si="0"/>
        <v>F</v>
      </c>
      <c r="K5" t="s">
        <v>153</v>
      </c>
    </row>
    <row r="6" spans="1:11" x14ac:dyDescent="0.25">
      <c r="A6">
        <v>463</v>
      </c>
      <c r="B6">
        <v>827970</v>
      </c>
      <c r="C6" s="61" t="s">
        <v>150</v>
      </c>
      <c r="D6">
        <v>1</v>
      </c>
      <c r="E6" s="61" t="s">
        <v>150</v>
      </c>
      <c r="F6" s="61" t="s">
        <v>151</v>
      </c>
      <c r="G6" s="61" t="s">
        <v>157</v>
      </c>
      <c r="H6">
        <v>1</v>
      </c>
      <c r="I6">
        <v>215328</v>
      </c>
      <c r="J6" t="str">
        <f t="shared" si="0"/>
        <v>F</v>
      </c>
      <c r="K6" t="s">
        <v>153</v>
      </c>
    </row>
    <row r="7" spans="1:11" x14ac:dyDescent="0.25">
      <c r="A7">
        <v>461</v>
      </c>
      <c r="B7">
        <v>827970</v>
      </c>
      <c r="C7" s="61" t="s">
        <v>150</v>
      </c>
      <c r="D7">
        <v>1</v>
      </c>
      <c r="E7" s="61" t="s">
        <v>150</v>
      </c>
      <c r="F7" s="61" t="s">
        <v>151</v>
      </c>
      <c r="G7" s="61" t="s">
        <v>158</v>
      </c>
      <c r="H7">
        <v>1</v>
      </c>
      <c r="I7">
        <v>215330</v>
      </c>
      <c r="J7" t="str">
        <f t="shared" si="0"/>
        <v>T</v>
      </c>
      <c r="K7" t="s">
        <v>153</v>
      </c>
    </row>
    <row r="8" spans="1:11" x14ac:dyDescent="0.25">
      <c r="A8">
        <v>639</v>
      </c>
      <c r="B8">
        <v>827970</v>
      </c>
      <c r="C8" s="61" t="s">
        <v>150</v>
      </c>
      <c r="D8">
        <v>1</v>
      </c>
      <c r="E8" s="61" t="s">
        <v>150</v>
      </c>
      <c r="F8" s="61" t="s">
        <v>151</v>
      </c>
      <c r="G8" s="61" t="s">
        <v>158</v>
      </c>
      <c r="H8">
        <v>1</v>
      </c>
      <c r="I8">
        <v>215330</v>
      </c>
      <c r="J8" t="str">
        <f t="shared" si="0"/>
        <v>F</v>
      </c>
      <c r="K8" t="s">
        <v>153</v>
      </c>
    </row>
    <row r="9" spans="1:11" x14ac:dyDescent="0.25">
      <c r="A9">
        <v>464</v>
      </c>
      <c r="B9">
        <v>827970</v>
      </c>
      <c r="C9" s="61" t="s">
        <v>150</v>
      </c>
      <c r="D9">
        <v>1</v>
      </c>
      <c r="E9" s="61" t="s">
        <v>150</v>
      </c>
      <c r="F9" s="61" t="s">
        <v>151</v>
      </c>
      <c r="G9" s="61" t="s">
        <v>159</v>
      </c>
      <c r="H9">
        <v>1</v>
      </c>
      <c r="I9">
        <v>215333</v>
      </c>
      <c r="J9" t="str">
        <f t="shared" si="0"/>
        <v>T</v>
      </c>
      <c r="K9" t="s">
        <v>153</v>
      </c>
    </row>
    <row r="10" spans="1:11" x14ac:dyDescent="0.25">
      <c r="A10">
        <v>509</v>
      </c>
      <c r="D10">
        <v>1</v>
      </c>
      <c r="E10" s="61" t="s">
        <v>150</v>
      </c>
      <c r="F10" s="61" t="s">
        <v>151</v>
      </c>
      <c r="G10" s="61" t="s">
        <v>159</v>
      </c>
      <c r="H10">
        <v>1</v>
      </c>
      <c r="I10">
        <v>215333</v>
      </c>
      <c r="J10" t="str">
        <f t="shared" si="0"/>
        <v>F</v>
      </c>
      <c r="K10" t="s">
        <v>153</v>
      </c>
    </row>
    <row r="11" spans="1:11" x14ac:dyDescent="0.25">
      <c r="A11">
        <v>364</v>
      </c>
      <c r="B11">
        <v>827970</v>
      </c>
      <c r="C11" s="61" t="s">
        <v>150</v>
      </c>
      <c r="D11">
        <v>1</v>
      </c>
      <c r="E11" s="61" t="s">
        <v>150</v>
      </c>
      <c r="F11" s="61" t="s">
        <v>151</v>
      </c>
      <c r="G11" s="61" t="s">
        <v>160</v>
      </c>
      <c r="H11">
        <v>1</v>
      </c>
      <c r="I11">
        <v>215334</v>
      </c>
      <c r="J11" t="str">
        <f t="shared" si="0"/>
        <v>T</v>
      </c>
      <c r="K11" t="s">
        <v>153</v>
      </c>
    </row>
    <row r="12" spans="1:11" x14ac:dyDescent="0.25">
      <c r="A12">
        <v>510</v>
      </c>
      <c r="D12">
        <v>1</v>
      </c>
      <c r="E12" s="61" t="s">
        <v>150</v>
      </c>
      <c r="F12" s="61" t="s">
        <v>151</v>
      </c>
      <c r="G12" s="61" t="s">
        <v>160</v>
      </c>
      <c r="H12">
        <v>1</v>
      </c>
      <c r="I12">
        <v>215334</v>
      </c>
      <c r="J12" t="str">
        <f t="shared" si="0"/>
        <v>T</v>
      </c>
      <c r="K12" t="s">
        <v>153</v>
      </c>
    </row>
    <row r="13" spans="1:11" x14ac:dyDescent="0.25">
      <c r="A13">
        <v>571</v>
      </c>
      <c r="B13">
        <v>827970</v>
      </c>
      <c r="C13" s="61" t="s">
        <v>150</v>
      </c>
      <c r="D13">
        <v>1</v>
      </c>
      <c r="E13" s="61" t="s">
        <v>150</v>
      </c>
      <c r="F13" s="61" t="s">
        <v>151</v>
      </c>
      <c r="G13" s="61" t="s">
        <v>160</v>
      </c>
      <c r="H13">
        <v>1</v>
      </c>
      <c r="I13">
        <v>215334</v>
      </c>
      <c r="J13" t="str">
        <f t="shared" si="0"/>
        <v>F</v>
      </c>
      <c r="K13" t="s">
        <v>153</v>
      </c>
    </row>
    <row r="14" spans="1:11" x14ac:dyDescent="0.25">
      <c r="A14">
        <v>454</v>
      </c>
      <c r="D14">
        <v>1</v>
      </c>
      <c r="E14" s="61" t="s">
        <v>150</v>
      </c>
      <c r="F14" s="61" t="s">
        <v>151</v>
      </c>
      <c r="G14" s="61" t="s">
        <v>161</v>
      </c>
      <c r="H14">
        <v>1</v>
      </c>
      <c r="I14">
        <v>215335</v>
      </c>
      <c r="J14" t="str">
        <f t="shared" si="0"/>
        <v>F</v>
      </c>
      <c r="K14" t="s">
        <v>153</v>
      </c>
    </row>
    <row r="15" spans="1:11" x14ac:dyDescent="0.25">
      <c r="A15">
        <v>675</v>
      </c>
      <c r="B15">
        <v>827970</v>
      </c>
      <c r="C15" s="61" t="s">
        <v>150</v>
      </c>
      <c r="D15">
        <v>1</v>
      </c>
      <c r="E15" s="61" t="s">
        <v>150</v>
      </c>
      <c r="F15" s="61" t="s">
        <v>151</v>
      </c>
      <c r="G15" s="61" t="s">
        <v>162</v>
      </c>
      <c r="H15">
        <v>1</v>
      </c>
      <c r="I15">
        <v>215410</v>
      </c>
      <c r="J15" t="str">
        <f t="shared" si="0"/>
        <v>T</v>
      </c>
      <c r="K15" t="s">
        <v>153</v>
      </c>
    </row>
    <row r="16" spans="1:11" x14ac:dyDescent="0.25">
      <c r="A16">
        <v>682</v>
      </c>
      <c r="B16">
        <v>827970</v>
      </c>
      <c r="C16" s="61" t="s">
        <v>150</v>
      </c>
      <c r="D16">
        <v>1</v>
      </c>
      <c r="E16" s="61" t="s">
        <v>150</v>
      </c>
      <c r="F16" s="61" t="s">
        <v>151</v>
      </c>
      <c r="G16" s="61" t="s">
        <v>162</v>
      </c>
      <c r="H16">
        <v>1</v>
      </c>
      <c r="I16">
        <v>215410</v>
      </c>
      <c r="J16" t="str">
        <f t="shared" si="0"/>
        <v>F</v>
      </c>
      <c r="K16" t="s">
        <v>153</v>
      </c>
    </row>
    <row r="17" spans="1:11" x14ac:dyDescent="0.25">
      <c r="A17">
        <v>382</v>
      </c>
      <c r="B17">
        <v>828050</v>
      </c>
      <c r="C17" s="61" t="s">
        <v>163</v>
      </c>
      <c r="D17">
        <v>1</v>
      </c>
      <c r="E17" s="61" t="s">
        <v>163</v>
      </c>
      <c r="F17" s="61" t="s">
        <v>164</v>
      </c>
      <c r="G17" s="61" t="s">
        <v>165</v>
      </c>
      <c r="H17">
        <v>2</v>
      </c>
      <c r="I17">
        <v>215405</v>
      </c>
      <c r="J17" t="str">
        <f t="shared" si="0"/>
        <v>F</v>
      </c>
      <c r="K17" t="s">
        <v>153</v>
      </c>
    </row>
    <row r="18" spans="1:11" x14ac:dyDescent="0.25">
      <c r="A18">
        <v>360</v>
      </c>
      <c r="B18">
        <v>828050</v>
      </c>
      <c r="C18" s="61" t="s">
        <v>163</v>
      </c>
      <c r="D18">
        <v>1</v>
      </c>
      <c r="E18" s="61" t="s">
        <v>163</v>
      </c>
      <c r="F18" s="61" t="s">
        <v>164</v>
      </c>
      <c r="G18" s="61" t="s">
        <v>166</v>
      </c>
      <c r="H18">
        <v>2</v>
      </c>
      <c r="I18">
        <v>215408</v>
      </c>
      <c r="J18" t="str">
        <f t="shared" si="0"/>
        <v>T</v>
      </c>
      <c r="K18" t="s">
        <v>153</v>
      </c>
    </row>
    <row r="19" spans="1:11" x14ac:dyDescent="0.25">
      <c r="A19">
        <v>459</v>
      </c>
      <c r="B19">
        <v>828050</v>
      </c>
      <c r="C19" s="61" t="s">
        <v>163</v>
      </c>
      <c r="D19">
        <v>1</v>
      </c>
      <c r="E19" s="61" t="s">
        <v>163</v>
      </c>
      <c r="F19" s="61" t="s">
        <v>164</v>
      </c>
      <c r="G19" s="61" t="s">
        <v>166</v>
      </c>
      <c r="H19">
        <v>2</v>
      </c>
      <c r="I19">
        <v>215408</v>
      </c>
      <c r="J19" t="str">
        <f t="shared" si="0"/>
        <v>F</v>
      </c>
      <c r="K19" t="s">
        <v>153</v>
      </c>
    </row>
    <row r="20" spans="1:11" x14ac:dyDescent="0.25">
      <c r="A20">
        <v>361</v>
      </c>
      <c r="B20">
        <v>828050</v>
      </c>
      <c r="C20" s="61" t="s">
        <v>163</v>
      </c>
      <c r="D20">
        <v>1</v>
      </c>
      <c r="E20" s="61" t="s">
        <v>163</v>
      </c>
      <c r="F20" s="61" t="s">
        <v>164</v>
      </c>
      <c r="G20" s="61" t="s">
        <v>167</v>
      </c>
      <c r="H20">
        <v>2</v>
      </c>
      <c r="I20">
        <v>215409</v>
      </c>
      <c r="J20" t="str">
        <f t="shared" si="0"/>
        <v>F</v>
      </c>
      <c r="K20" t="s">
        <v>153</v>
      </c>
    </row>
    <row r="21" spans="1:11" x14ac:dyDescent="0.25">
      <c r="A21">
        <v>499</v>
      </c>
      <c r="B21">
        <v>828050</v>
      </c>
      <c r="C21" s="61" t="s">
        <v>163</v>
      </c>
      <c r="D21">
        <v>1</v>
      </c>
      <c r="E21" s="61" t="s">
        <v>163</v>
      </c>
      <c r="F21" s="61" t="s">
        <v>164</v>
      </c>
      <c r="G21" s="61" t="s">
        <v>168</v>
      </c>
      <c r="H21">
        <v>2</v>
      </c>
      <c r="I21">
        <v>225527</v>
      </c>
      <c r="J21" t="str">
        <f t="shared" si="0"/>
        <v>T</v>
      </c>
      <c r="K21" t="s">
        <v>153</v>
      </c>
    </row>
    <row r="22" spans="1:11" x14ac:dyDescent="0.25">
      <c r="A22">
        <v>850</v>
      </c>
      <c r="D22">
        <v>1</v>
      </c>
      <c r="E22" s="61" t="s">
        <v>163</v>
      </c>
      <c r="F22" s="61" t="s">
        <v>164</v>
      </c>
      <c r="G22" s="61" t="s">
        <v>168</v>
      </c>
      <c r="H22">
        <v>2</v>
      </c>
      <c r="I22">
        <v>225527</v>
      </c>
      <c r="J22" t="str">
        <f t="shared" si="0"/>
        <v>T</v>
      </c>
      <c r="K22" t="s">
        <v>153</v>
      </c>
    </row>
    <row r="23" spans="1:11" x14ac:dyDescent="0.25">
      <c r="A23">
        <v>851</v>
      </c>
      <c r="D23">
        <v>1</v>
      </c>
      <c r="E23" s="61" t="s">
        <v>163</v>
      </c>
      <c r="F23" s="61" t="s">
        <v>164</v>
      </c>
      <c r="G23" s="61" t="s">
        <v>168</v>
      </c>
      <c r="H23">
        <v>2</v>
      </c>
      <c r="I23">
        <v>225527</v>
      </c>
      <c r="J23" t="str">
        <f t="shared" si="0"/>
        <v>F</v>
      </c>
      <c r="K23" t="s">
        <v>153</v>
      </c>
    </row>
    <row r="24" spans="1:11" x14ac:dyDescent="0.25">
      <c r="A24">
        <v>2</v>
      </c>
      <c r="B24">
        <v>828126</v>
      </c>
      <c r="C24" s="61" t="s">
        <v>169</v>
      </c>
      <c r="D24">
        <v>1</v>
      </c>
      <c r="E24" s="61" t="s">
        <v>169</v>
      </c>
      <c r="F24" s="61" t="s">
        <v>170</v>
      </c>
      <c r="G24" s="61" t="s">
        <v>171</v>
      </c>
      <c r="H24">
        <v>3</v>
      </c>
      <c r="I24">
        <v>205118</v>
      </c>
      <c r="J24" t="str">
        <f t="shared" si="0"/>
        <v>F</v>
      </c>
      <c r="K24" t="s">
        <v>153</v>
      </c>
    </row>
    <row r="25" spans="1:11" x14ac:dyDescent="0.25">
      <c r="A25">
        <v>302</v>
      </c>
      <c r="B25">
        <v>828126</v>
      </c>
      <c r="C25" s="61" t="s">
        <v>169</v>
      </c>
      <c r="D25">
        <v>1</v>
      </c>
      <c r="E25" s="61" t="s">
        <v>169</v>
      </c>
      <c r="F25" s="61" t="s">
        <v>170</v>
      </c>
      <c r="G25" s="61" t="s">
        <v>172</v>
      </c>
      <c r="H25">
        <v>3</v>
      </c>
      <c r="I25">
        <v>205119</v>
      </c>
      <c r="J25" t="str">
        <f t="shared" si="0"/>
        <v>T</v>
      </c>
      <c r="K25" t="s">
        <v>153</v>
      </c>
    </row>
    <row r="26" spans="1:11" x14ac:dyDescent="0.25">
      <c r="A26">
        <v>567</v>
      </c>
      <c r="B26">
        <v>828126</v>
      </c>
      <c r="C26" s="61" t="s">
        <v>169</v>
      </c>
      <c r="D26">
        <v>1</v>
      </c>
      <c r="E26" s="61" t="s">
        <v>169</v>
      </c>
      <c r="F26" s="61" t="s">
        <v>170</v>
      </c>
      <c r="G26" s="61" t="s">
        <v>172</v>
      </c>
      <c r="H26">
        <v>3</v>
      </c>
      <c r="I26">
        <v>205119</v>
      </c>
      <c r="J26" t="str">
        <f t="shared" si="0"/>
        <v>F</v>
      </c>
      <c r="K26" t="s">
        <v>153</v>
      </c>
    </row>
    <row r="27" spans="1:11" x14ac:dyDescent="0.25">
      <c r="A27">
        <v>303</v>
      </c>
      <c r="B27">
        <v>828126</v>
      </c>
      <c r="C27" s="61" t="s">
        <v>169</v>
      </c>
      <c r="D27">
        <v>1</v>
      </c>
      <c r="E27" s="61" t="s">
        <v>169</v>
      </c>
      <c r="F27" s="61" t="s">
        <v>170</v>
      </c>
      <c r="G27" s="61" t="s">
        <v>173</v>
      </c>
      <c r="H27">
        <v>3</v>
      </c>
      <c r="I27">
        <v>205130</v>
      </c>
      <c r="J27" t="str">
        <f t="shared" si="0"/>
        <v>F</v>
      </c>
      <c r="K27" t="s">
        <v>153</v>
      </c>
    </row>
    <row r="28" spans="1:11" x14ac:dyDescent="0.25">
      <c r="A28">
        <v>354</v>
      </c>
      <c r="D28">
        <v>1</v>
      </c>
      <c r="E28" s="61" t="s">
        <v>169</v>
      </c>
      <c r="F28" s="61" t="s">
        <v>170</v>
      </c>
      <c r="G28" s="61" t="s">
        <v>174</v>
      </c>
      <c r="H28">
        <v>3</v>
      </c>
      <c r="I28">
        <v>205206</v>
      </c>
      <c r="J28" t="str">
        <f t="shared" si="0"/>
        <v>T</v>
      </c>
      <c r="K28" t="s">
        <v>153</v>
      </c>
    </row>
    <row r="29" spans="1:11" x14ac:dyDescent="0.25">
      <c r="A29">
        <v>388</v>
      </c>
      <c r="B29">
        <v>828126</v>
      </c>
      <c r="C29" s="61" t="s">
        <v>169</v>
      </c>
      <c r="D29">
        <v>1</v>
      </c>
      <c r="E29" s="61" t="s">
        <v>169</v>
      </c>
      <c r="F29" s="61" t="s">
        <v>170</v>
      </c>
      <c r="G29" s="61" t="s">
        <v>174</v>
      </c>
      <c r="H29">
        <v>3</v>
      </c>
      <c r="I29">
        <v>205206</v>
      </c>
      <c r="J29" t="str">
        <f t="shared" si="0"/>
        <v>F</v>
      </c>
      <c r="K29" t="s">
        <v>153</v>
      </c>
    </row>
    <row r="30" spans="1:11" x14ac:dyDescent="0.25">
      <c r="A30">
        <v>355</v>
      </c>
      <c r="D30">
        <v>1</v>
      </c>
      <c r="E30" s="61" t="s">
        <v>169</v>
      </c>
      <c r="F30" s="61" t="s">
        <v>170</v>
      </c>
      <c r="G30" s="61" t="s">
        <v>175</v>
      </c>
      <c r="H30">
        <v>3</v>
      </c>
      <c r="I30">
        <v>205207</v>
      </c>
      <c r="J30" t="str">
        <f t="shared" si="0"/>
        <v>F</v>
      </c>
      <c r="K30" t="s">
        <v>153</v>
      </c>
    </row>
    <row r="31" spans="1:11" x14ac:dyDescent="0.25">
      <c r="A31">
        <v>356</v>
      </c>
      <c r="D31">
        <v>1</v>
      </c>
      <c r="E31" s="61" t="s">
        <v>169</v>
      </c>
      <c r="F31" s="61" t="s">
        <v>170</v>
      </c>
      <c r="G31" s="61" t="s">
        <v>176</v>
      </c>
      <c r="H31">
        <v>3</v>
      </c>
      <c r="I31">
        <v>205208</v>
      </c>
      <c r="J31" t="str">
        <f t="shared" si="0"/>
        <v>F</v>
      </c>
      <c r="K31" t="s">
        <v>153</v>
      </c>
    </row>
    <row r="32" spans="1:11" x14ac:dyDescent="0.25">
      <c r="A32">
        <v>402</v>
      </c>
      <c r="D32">
        <v>1</v>
      </c>
      <c r="E32" s="61" t="s">
        <v>169</v>
      </c>
      <c r="F32" s="61" t="s">
        <v>170</v>
      </c>
      <c r="G32" s="61" t="s">
        <v>177</v>
      </c>
      <c r="H32">
        <v>3</v>
      </c>
      <c r="I32">
        <v>205213</v>
      </c>
      <c r="J32" t="str">
        <f t="shared" si="0"/>
        <v>F</v>
      </c>
      <c r="K32" t="s">
        <v>153</v>
      </c>
    </row>
    <row r="33" spans="1:11" x14ac:dyDescent="0.25">
      <c r="A33">
        <v>359</v>
      </c>
      <c r="D33">
        <v>1</v>
      </c>
      <c r="E33" s="61" t="s">
        <v>169</v>
      </c>
      <c r="F33" s="61" t="s">
        <v>170</v>
      </c>
      <c r="G33" s="61" t="s">
        <v>178</v>
      </c>
      <c r="H33">
        <v>3</v>
      </c>
      <c r="I33">
        <v>205215</v>
      </c>
      <c r="J33" t="str">
        <f t="shared" si="0"/>
        <v>F</v>
      </c>
      <c r="K33" t="s">
        <v>153</v>
      </c>
    </row>
    <row r="34" spans="1:11" x14ac:dyDescent="0.25">
      <c r="A34">
        <v>358</v>
      </c>
      <c r="D34">
        <v>1</v>
      </c>
      <c r="E34" s="61" t="s">
        <v>169</v>
      </c>
      <c r="F34" s="61" t="s">
        <v>170</v>
      </c>
      <c r="G34" s="61" t="s">
        <v>179</v>
      </c>
      <c r="H34">
        <v>3</v>
      </c>
      <c r="I34">
        <v>205216</v>
      </c>
      <c r="J34" t="str">
        <f t="shared" si="0"/>
        <v>T</v>
      </c>
      <c r="K34" t="s">
        <v>153</v>
      </c>
    </row>
    <row r="35" spans="1:11" x14ac:dyDescent="0.25">
      <c r="A35">
        <v>447</v>
      </c>
      <c r="B35">
        <v>828126</v>
      </c>
      <c r="C35" s="61" t="s">
        <v>169</v>
      </c>
      <c r="D35">
        <v>1</v>
      </c>
      <c r="E35" s="61" t="s">
        <v>169</v>
      </c>
      <c r="F35" s="61" t="s">
        <v>170</v>
      </c>
      <c r="G35" s="61" t="s">
        <v>179</v>
      </c>
      <c r="H35">
        <v>3</v>
      </c>
      <c r="I35">
        <v>205216</v>
      </c>
      <c r="J35" t="str">
        <f t="shared" si="0"/>
        <v>F</v>
      </c>
      <c r="K35" t="s">
        <v>153</v>
      </c>
    </row>
    <row r="36" spans="1:11" x14ac:dyDescent="0.25">
      <c r="A36">
        <v>391</v>
      </c>
      <c r="B36">
        <v>828126</v>
      </c>
      <c r="C36" s="61" t="s">
        <v>169</v>
      </c>
      <c r="D36">
        <v>1</v>
      </c>
      <c r="E36" s="61" t="s">
        <v>169</v>
      </c>
      <c r="F36" s="61" t="s">
        <v>170</v>
      </c>
      <c r="G36" s="61" t="s">
        <v>180</v>
      </c>
      <c r="H36">
        <v>3</v>
      </c>
      <c r="I36">
        <v>205217</v>
      </c>
      <c r="J36" t="str">
        <f t="shared" si="0"/>
        <v>F</v>
      </c>
      <c r="K36" t="s">
        <v>153</v>
      </c>
    </row>
    <row r="37" spans="1:11" x14ac:dyDescent="0.25">
      <c r="A37">
        <v>448</v>
      </c>
      <c r="B37">
        <v>828126</v>
      </c>
      <c r="C37" s="61" t="s">
        <v>169</v>
      </c>
      <c r="D37">
        <v>1</v>
      </c>
      <c r="E37" s="61" t="s">
        <v>169</v>
      </c>
      <c r="F37" s="61" t="s">
        <v>170</v>
      </c>
      <c r="G37" s="61" t="s">
        <v>181</v>
      </c>
      <c r="H37">
        <v>3</v>
      </c>
      <c r="I37">
        <v>205221</v>
      </c>
      <c r="J37" t="str">
        <f t="shared" si="0"/>
        <v>F</v>
      </c>
      <c r="K37" t="s">
        <v>153</v>
      </c>
    </row>
    <row r="38" spans="1:11" x14ac:dyDescent="0.25">
      <c r="A38">
        <v>449</v>
      </c>
      <c r="B38">
        <v>828126</v>
      </c>
      <c r="C38" s="61" t="s">
        <v>169</v>
      </c>
      <c r="D38">
        <v>1</v>
      </c>
      <c r="E38" s="61" t="s">
        <v>169</v>
      </c>
      <c r="F38" s="61" t="s">
        <v>170</v>
      </c>
      <c r="G38" s="61" t="s">
        <v>182</v>
      </c>
      <c r="H38">
        <v>3</v>
      </c>
      <c r="I38">
        <v>205222</v>
      </c>
      <c r="J38" t="str">
        <f t="shared" si="0"/>
        <v>F</v>
      </c>
      <c r="K38" t="s">
        <v>153</v>
      </c>
    </row>
    <row r="39" spans="1:11" x14ac:dyDescent="0.25">
      <c r="A39">
        <v>301</v>
      </c>
      <c r="B39">
        <v>828126</v>
      </c>
      <c r="C39" s="61" t="s">
        <v>169</v>
      </c>
      <c r="D39">
        <v>1</v>
      </c>
      <c r="E39" s="61" t="s">
        <v>169</v>
      </c>
      <c r="F39" s="61" t="s">
        <v>170</v>
      </c>
      <c r="G39" s="61" t="s">
        <v>183</v>
      </c>
      <c r="H39">
        <v>3</v>
      </c>
      <c r="I39">
        <v>205224</v>
      </c>
      <c r="J39" t="str">
        <f t="shared" si="0"/>
        <v>F</v>
      </c>
      <c r="K39" t="s">
        <v>153</v>
      </c>
    </row>
    <row r="40" spans="1:11" x14ac:dyDescent="0.25">
      <c r="A40">
        <v>93</v>
      </c>
      <c r="B40">
        <v>828432</v>
      </c>
      <c r="C40" s="61" t="s">
        <v>184</v>
      </c>
      <c r="D40">
        <v>1</v>
      </c>
      <c r="E40" s="61" t="s">
        <v>184</v>
      </c>
      <c r="F40" s="61" t="s">
        <v>185</v>
      </c>
      <c r="G40" s="61" t="s">
        <v>186</v>
      </c>
      <c r="H40">
        <v>4</v>
      </c>
      <c r="I40">
        <v>112318</v>
      </c>
      <c r="J40" t="str">
        <f t="shared" si="0"/>
        <v>F</v>
      </c>
      <c r="K40" t="s">
        <v>153</v>
      </c>
    </row>
    <row r="41" spans="1:11" x14ac:dyDescent="0.25">
      <c r="A41">
        <v>94</v>
      </c>
      <c r="B41">
        <v>828432</v>
      </c>
      <c r="C41" s="61" t="s">
        <v>184</v>
      </c>
      <c r="D41">
        <v>1</v>
      </c>
      <c r="E41" s="61" t="s">
        <v>184</v>
      </c>
      <c r="F41" s="61" t="s">
        <v>185</v>
      </c>
      <c r="G41" s="61" t="s">
        <v>187</v>
      </c>
      <c r="H41">
        <v>4</v>
      </c>
      <c r="I41">
        <v>112320</v>
      </c>
      <c r="J41" t="str">
        <f t="shared" si="0"/>
        <v>F</v>
      </c>
      <c r="K41" t="s">
        <v>153</v>
      </c>
    </row>
    <row r="42" spans="1:11" x14ac:dyDescent="0.25">
      <c r="A42">
        <v>742</v>
      </c>
      <c r="B42">
        <v>828432</v>
      </c>
      <c r="C42" s="61" t="s">
        <v>184</v>
      </c>
      <c r="D42">
        <v>1</v>
      </c>
      <c r="E42" s="61" t="s">
        <v>184</v>
      </c>
      <c r="F42" s="61" t="s">
        <v>185</v>
      </c>
      <c r="G42" s="61" t="s">
        <v>188</v>
      </c>
      <c r="H42">
        <v>4</v>
      </c>
      <c r="I42">
        <v>112327</v>
      </c>
      <c r="J42" t="str">
        <f t="shared" si="0"/>
        <v>F</v>
      </c>
      <c r="K42" t="s">
        <v>153</v>
      </c>
    </row>
    <row r="43" spans="1:11" x14ac:dyDescent="0.25">
      <c r="A43">
        <v>145</v>
      </c>
      <c r="B43">
        <v>828432</v>
      </c>
      <c r="C43" s="61" t="s">
        <v>184</v>
      </c>
      <c r="D43">
        <v>1</v>
      </c>
      <c r="E43" s="61" t="s">
        <v>184</v>
      </c>
      <c r="F43" s="61" t="s">
        <v>185</v>
      </c>
      <c r="G43" s="61" t="s">
        <v>189</v>
      </c>
      <c r="H43">
        <v>4</v>
      </c>
      <c r="I43">
        <v>112413</v>
      </c>
      <c r="J43" t="str">
        <f t="shared" si="0"/>
        <v>F</v>
      </c>
      <c r="K43" t="s">
        <v>153</v>
      </c>
    </row>
    <row r="44" spans="1:11" x14ac:dyDescent="0.25">
      <c r="A44">
        <v>33</v>
      </c>
      <c r="B44">
        <v>828432</v>
      </c>
      <c r="C44" s="61" t="s">
        <v>184</v>
      </c>
      <c r="D44">
        <v>1</v>
      </c>
      <c r="E44" s="61" t="s">
        <v>184</v>
      </c>
      <c r="F44" s="61" t="s">
        <v>185</v>
      </c>
      <c r="G44" s="61" t="s">
        <v>190</v>
      </c>
      <c r="H44">
        <v>4</v>
      </c>
      <c r="I44">
        <v>112414</v>
      </c>
      <c r="J44" t="str">
        <f t="shared" si="0"/>
        <v>T</v>
      </c>
      <c r="K44" t="s">
        <v>153</v>
      </c>
    </row>
    <row r="45" spans="1:11" x14ac:dyDescent="0.25">
      <c r="A45">
        <v>35</v>
      </c>
      <c r="B45">
        <v>828432</v>
      </c>
      <c r="C45" s="61" t="s">
        <v>184</v>
      </c>
      <c r="D45">
        <v>1</v>
      </c>
      <c r="E45" s="61" t="s">
        <v>184</v>
      </c>
      <c r="F45" s="61" t="s">
        <v>185</v>
      </c>
      <c r="G45" s="61" t="s">
        <v>190</v>
      </c>
      <c r="H45">
        <v>4</v>
      </c>
      <c r="I45">
        <v>112414</v>
      </c>
      <c r="J45" t="str">
        <f t="shared" si="0"/>
        <v>T</v>
      </c>
      <c r="K45" t="s">
        <v>153</v>
      </c>
    </row>
    <row r="46" spans="1:11" x14ac:dyDescent="0.25">
      <c r="A46">
        <v>92</v>
      </c>
      <c r="B46">
        <v>828432</v>
      </c>
      <c r="C46" s="61" t="s">
        <v>184</v>
      </c>
      <c r="D46">
        <v>1</v>
      </c>
      <c r="E46" s="61" t="s">
        <v>184</v>
      </c>
      <c r="F46" s="61" t="s">
        <v>185</v>
      </c>
      <c r="G46" s="61" t="s">
        <v>190</v>
      </c>
      <c r="H46">
        <v>4</v>
      </c>
      <c r="I46">
        <v>112414</v>
      </c>
      <c r="J46" t="str">
        <f t="shared" si="0"/>
        <v>T</v>
      </c>
      <c r="K46" t="s">
        <v>153</v>
      </c>
    </row>
    <row r="47" spans="1:11" x14ac:dyDescent="0.25">
      <c r="A47">
        <v>227</v>
      </c>
      <c r="B47">
        <v>828432</v>
      </c>
      <c r="C47" s="61" t="s">
        <v>184</v>
      </c>
      <c r="D47">
        <v>1</v>
      </c>
      <c r="E47" s="61" t="s">
        <v>184</v>
      </c>
      <c r="F47" s="61" t="s">
        <v>185</v>
      </c>
      <c r="G47" s="61" t="s">
        <v>190</v>
      </c>
      <c r="H47">
        <v>4</v>
      </c>
      <c r="I47">
        <v>112414</v>
      </c>
      <c r="J47" t="str">
        <f t="shared" si="0"/>
        <v>T</v>
      </c>
      <c r="K47" t="s">
        <v>153</v>
      </c>
    </row>
    <row r="48" spans="1:11" x14ac:dyDescent="0.25">
      <c r="A48">
        <v>229</v>
      </c>
      <c r="B48">
        <v>828432</v>
      </c>
      <c r="C48" s="61" t="s">
        <v>184</v>
      </c>
      <c r="D48">
        <v>1</v>
      </c>
      <c r="E48" s="61" t="s">
        <v>184</v>
      </c>
      <c r="F48" s="61" t="s">
        <v>185</v>
      </c>
      <c r="G48" s="61" t="s">
        <v>190</v>
      </c>
      <c r="H48">
        <v>4</v>
      </c>
      <c r="I48">
        <v>112414</v>
      </c>
      <c r="J48" t="str">
        <f t="shared" si="0"/>
        <v>F</v>
      </c>
      <c r="K48" t="s">
        <v>153</v>
      </c>
    </row>
    <row r="49" spans="1:11" x14ac:dyDescent="0.25">
      <c r="A49">
        <v>31</v>
      </c>
      <c r="B49">
        <v>828432</v>
      </c>
      <c r="C49" s="61" t="s">
        <v>184</v>
      </c>
      <c r="D49">
        <v>1</v>
      </c>
      <c r="E49" s="61" t="s">
        <v>184</v>
      </c>
      <c r="F49" s="61" t="s">
        <v>185</v>
      </c>
      <c r="G49" s="61" t="s">
        <v>191</v>
      </c>
      <c r="H49">
        <v>4</v>
      </c>
      <c r="I49">
        <v>112415</v>
      </c>
      <c r="J49" t="str">
        <f t="shared" si="0"/>
        <v>T</v>
      </c>
      <c r="K49" t="s">
        <v>153</v>
      </c>
    </row>
    <row r="50" spans="1:11" x14ac:dyDescent="0.25">
      <c r="A50">
        <v>34</v>
      </c>
      <c r="B50">
        <v>828432</v>
      </c>
      <c r="C50" s="61" t="s">
        <v>184</v>
      </c>
      <c r="D50">
        <v>1</v>
      </c>
      <c r="E50" s="61" t="s">
        <v>184</v>
      </c>
      <c r="F50" s="61" t="s">
        <v>185</v>
      </c>
      <c r="G50" s="61" t="s">
        <v>191</v>
      </c>
      <c r="H50">
        <v>4</v>
      </c>
      <c r="I50">
        <v>112415</v>
      </c>
      <c r="J50" t="str">
        <f t="shared" si="0"/>
        <v>F</v>
      </c>
      <c r="K50" t="s">
        <v>153</v>
      </c>
    </row>
    <row r="51" spans="1:11" x14ac:dyDescent="0.25">
      <c r="A51">
        <v>32</v>
      </c>
      <c r="B51">
        <v>828432</v>
      </c>
      <c r="C51" s="61" t="s">
        <v>184</v>
      </c>
      <c r="D51">
        <v>1</v>
      </c>
      <c r="E51" s="61" t="s">
        <v>184</v>
      </c>
      <c r="F51" s="61" t="s">
        <v>185</v>
      </c>
      <c r="G51" s="61" t="s">
        <v>192</v>
      </c>
      <c r="H51">
        <v>4</v>
      </c>
      <c r="I51">
        <v>112416</v>
      </c>
      <c r="J51" t="str">
        <f t="shared" si="0"/>
        <v>F</v>
      </c>
      <c r="K51" t="s">
        <v>153</v>
      </c>
    </row>
    <row r="52" spans="1:11" x14ac:dyDescent="0.25">
      <c r="A52">
        <v>98</v>
      </c>
      <c r="B52">
        <v>828432</v>
      </c>
      <c r="C52" s="61" t="s">
        <v>184</v>
      </c>
      <c r="D52">
        <v>1</v>
      </c>
      <c r="E52" s="61" t="s">
        <v>184</v>
      </c>
      <c r="F52" s="61" t="s">
        <v>185</v>
      </c>
      <c r="G52" s="61" t="s">
        <v>193</v>
      </c>
      <c r="H52">
        <v>4</v>
      </c>
      <c r="I52">
        <v>112420</v>
      </c>
      <c r="J52" t="str">
        <f t="shared" si="0"/>
        <v>T</v>
      </c>
      <c r="K52" t="s">
        <v>153</v>
      </c>
    </row>
    <row r="53" spans="1:11" x14ac:dyDescent="0.25">
      <c r="A53">
        <v>200</v>
      </c>
      <c r="B53">
        <v>828432</v>
      </c>
      <c r="C53" s="61" t="s">
        <v>184</v>
      </c>
      <c r="D53">
        <v>1</v>
      </c>
      <c r="E53" s="61" t="s">
        <v>184</v>
      </c>
      <c r="F53" s="61" t="s">
        <v>185</v>
      </c>
      <c r="G53" s="61" t="s">
        <v>193</v>
      </c>
      <c r="H53">
        <v>4</v>
      </c>
      <c r="I53">
        <v>112420</v>
      </c>
      <c r="J53" t="str">
        <f t="shared" si="0"/>
        <v>F</v>
      </c>
      <c r="K53" t="s">
        <v>153</v>
      </c>
    </row>
    <row r="54" spans="1:11" x14ac:dyDescent="0.25">
      <c r="A54">
        <v>139</v>
      </c>
      <c r="B54">
        <v>828432</v>
      </c>
      <c r="C54" s="61" t="s">
        <v>184</v>
      </c>
      <c r="D54">
        <v>1</v>
      </c>
      <c r="E54" s="61" t="s">
        <v>184</v>
      </c>
      <c r="F54" s="61" t="s">
        <v>185</v>
      </c>
      <c r="G54" s="61" t="s">
        <v>194</v>
      </c>
      <c r="H54">
        <v>4</v>
      </c>
      <c r="I54">
        <v>112421</v>
      </c>
      <c r="J54" t="str">
        <f t="shared" si="0"/>
        <v>F</v>
      </c>
      <c r="K54" t="s">
        <v>153</v>
      </c>
    </row>
    <row r="55" spans="1:11" x14ac:dyDescent="0.25">
      <c r="A55">
        <v>131</v>
      </c>
      <c r="B55">
        <v>828432</v>
      </c>
      <c r="C55" s="61" t="s">
        <v>184</v>
      </c>
      <c r="D55">
        <v>1</v>
      </c>
      <c r="E55" s="61" t="s">
        <v>184</v>
      </c>
      <c r="F55" s="61" t="s">
        <v>185</v>
      </c>
      <c r="G55" s="61" t="s">
        <v>195</v>
      </c>
      <c r="H55">
        <v>4</v>
      </c>
      <c r="I55">
        <v>112513</v>
      </c>
      <c r="J55" t="str">
        <f t="shared" si="0"/>
        <v>F</v>
      </c>
      <c r="K55" t="s">
        <v>153</v>
      </c>
    </row>
    <row r="56" spans="1:11" x14ac:dyDescent="0.25">
      <c r="A56">
        <v>107</v>
      </c>
      <c r="B56">
        <v>828605</v>
      </c>
      <c r="C56" s="61" t="s">
        <v>196</v>
      </c>
      <c r="D56">
        <v>1</v>
      </c>
      <c r="E56" s="61" t="s">
        <v>196</v>
      </c>
      <c r="F56" s="61" t="s">
        <v>197</v>
      </c>
      <c r="G56" s="61" t="s">
        <v>198</v>
      </c>
      <c r="H56">
        <v>5</v>
      </c>
      <c r="I56">
        <v>91905</v>
      </c>
      <c r="J56" t="str">
        <f t="shared" si="0"/>
        <v>F</v>
      </c>
      <c r="K56" t="s">
        <v>153</v>
      </c>
    </row>
    <row r="57" spans="1:11" x14ac:dyDescent="0.25">
      <c r="A57">
        <v>204</v>
      </c>
      <c r="B57">
        <v>828605</v>
      </c>
      <c r="C57" s="61" t="s">
        <v>196</v>
      </c>
      <c r="D57">
        <v>1</v>
      </c>
      <c r="E57" s="61" t="s">
        <v>196</v>
      </c>
      <c r="F57" s="61" t="s">
        <v>197</v>
      </c>
      <c r="G57" s="61" t="s">
        <v>199</v>
      </c>
      <c r="H57">
        <v>5</v>
      </c>
      <c r="I57">
        <v>91908</v>
      </c>
      <c r="J57" t="str">
        <f t="shared" si="0"/>
        <v>F</v>
      </c>
      <c r="K57" t="s">
        <v>153</v>
      </c>
    </row>
    <row r="58" spans="1:11" x14ac:dyDescent="0.25">
      <c r="A58">
        <v>78</v>
      </c>
      <c r="B58">
        <v>828605</v>
      </c>
      <c r="C58" s="61" t="s">
        <v>196</v>
      </c>
      <c r="D58">
        <v>1</v>
      </c>
      <c r="E58" s="61" t="s">
        <v>196</v>
      </c>
      <c r="F58" s="61" t="s">
        <v>197</v>
      </c>
      <c r="G58" s="61" t="s">
        <v>200</v>
      </c>
      <c r="H58">
        <v>5</v>
      </c>
      <c r="I58">
        <v>102017</v>
      </c>
      <c r="J58" t="str">
        <f t="shared" si="0"/>
        <v>T</v>
      </c>
      <c r="K58" t="s">
        <v>153</v>
      </c>
    </row>
    <row r="59" spans="1:11" x14ac:dyDescent="0.25">
      <c r="A59">
        <v>109</v>
      </c>
      <c r="B59">
        <v>828605</v>
      </c>
      <c r="C59" s="61" t="s">
        <v>196</v>
      </c>
      <c r="D59">
        <v>1</v>
      </c>
      <c r="E59" s="61" t="s">
        <v>196</v>
      </c>
      <c r="F59" s="61" t="s">
        <v>197</v>
      </c>
      <c r="G59" s="61" t="s">
        <v>200</v>
      </c>
      <c r="H59">
        <v>5</v>
      </c>
      <c r="I59">
        <v>102017</v>
      </c>
      <c r="J59" t="str">
        <f t="shared" si="0"/>
        <v>F</v>
      </c>
      <c r="K59" t="s">
        <v>153</v>
      </c>
    </row>
    <row r="60" spans="1:11" x14ac:dyDescent="0.25">
      <c r="A60">
        <v>56</v>
      </c>
      <c r="B60">
        <v>828605</v>
      </c>
      <c r="C60" s="61" t="s">
        <v>196</v>
      </c>
      <c r="D60">
        <v>1</v>
      </c>
      <c r="E60" s="61" t="s">
        <v>196</v>
      </c>
      <c r="F60" s="61" t="s">
        <v>197</v>
      </c>
      <c r="G60" s="61" t="s">
        <v>201</v>
      </c>
      <c r="H60">
        <v>5</v>
      </c>
      <c r="I60">
        <v>102018</v>
      </c>
      <c r="J60" t="str">
        <f t="shared" si="0"/>
        <v>F</v>
      </c>
      <c r="K60" t="s">
        <v>153</v>
      </c>
    </row>
    <row r="61" spans="1:11" x14ac:dyDescent="0.25">
      <c r="A61">
        <v>79</v>
      </c>
      <c r="B61">
        <v>828605</v>
      </c>
      <c r="C61" s="61" t="s">
        <v>196</v>
      </c>
      <c r="D61">
        <v>1</v>
      </c>
      <c r="E61" s="61" t="s">
        <v>196</v>
      </c>
      <c r="F61" s="61" t="s">
        <v>197</v>
      </c>
      <c r="G61" s="61" t="s">
        <v>202</v>
      </c>
      <c r="H61">
        <v>5</v>
      </c>
      <c r="I61">
        <v>102022</v>
      </c>
      <c r="J61" t="str">
        <f t="shared" si="0"/>
        <v>T</v>
      </c>
      <c r="K61" t="s">
        <v>153</v>
      </c>
    </row>
    <row r="62" spans="1:11" x14ac:dyDescent="0.25">
      <c r="A62">
        <v>112</v>
      </c>
      <c r="B62">
        <v>828605</v>
      </c>
      <c r="C62" s="61" t="s">
        <v>196</v>
      </c>
      <c r="D62">
        <v>1</v>
      </c>
      <c r="E62" s="61" t="s">
        <v>196</v>
      </c>
      <c r="F62" s="61" t="s">
        <v>197</v>
      </c>
      <c r="G62" s="61" t="s">
        <v>202</v>
      </c>
      <c r="H62">
        <v>5</v>
      </c>
      <c r="I62">
        <v>102022</v>
      </c>
      <c r="J62" t="str">
        <f t="shared" si="0"/>
        <v>F</v>
      </c>
      <c r="K62" t="s">
        <v>153</v>
      </c>
    </row>
    <row r="63" spans="1:11" x14ac:dyDescent="0.25">
      <c r="A63">
        <v>27</v>
      </c>
      <c r="B63">
        <v>828605</v>
      </c>
      <c r="C63" s="61" t="s">
        <v>196</v>
      </c>
      <c r="D63">
        <v>1</v>
      </c>
      <c r="E63" s="61" t="s">
        <v>196</v>
      </c>
      <c r="F63" s="61" t="s">
        <v>197</v>
      </c>
      <c r="G63" s="61" t="s">
        <v>203</v>
      </c>
      <c r="H63">
        <v>5</v>
      </c>
      <c r="I63">
        <v>102025</v>
      </c>
      <c r="J63" t="str">
        <f t="shared" si="0"/>
        <v>F</v>
      </c>
      <c r="K63" t="s">
        <v>153</v>
      </c>
    </row>
    <row r="64" spans="1:11" x14ac:dyDescent="0.25">
      <c r="A64">
        <v>26</v>
      </c>
      <c r="B64">
        <v>828605</v>
      </c>
      <c r="C64" s="61" t="s">
        <v>196</v>
      </c>
      <c r="D64">
        <v>1</v>
      </c>
      <c r="E64" s="61" t="s">
        <v>196</v>
      </c>
      <c r="F64" s="61" t="s">
        <v>197</v>
      </c>
      <c r="G64" s="61" t="s">
        <v>204</v>
      </c>
      <c r="H64">
        <v>5</v>
      </c>
      <c r="I64">
        <v>102026</v>
      </c>
      <c r="J64" t="str">
        <f t="shared" si="0"/>
        <v>T</v>
      </c>
      <c r="K64" t="s">
        <v>153</v>
      </c>
    </row>
    <row r="65" spans="1:11" x14ac:dyDescent="0.25">
      <c r="A65">
        <v>48</v>
      </c>
      <c r="B65">
        <v>828605</v>
      </c>
      <c r="C65" s="61" t="s">
        <v>196</v>
      </c>
      <c r="D65">
        <v>1</v>
      </c>
      <c r="E65" s="61" t="s">
        <v>196</v>
      </c>
      <c r="F65" s="61" t="s">
        <v>197</v>
      </c>
      <c r="G65" s="61" t="s">
        <v>204</v>
      </c>
      <c r="H65">
        <v>5</v>
      </c>
      <c r="I65">
        <v>102026</v>
      </c>
      <c r="J65" t="str">
        <f t="shared" si="0"/>
        <v>F</v>
      </c>
      <c r="K65" t="s">
        <v>153</v>
      </c>
    </row>
    <row r="66" spans="1:11" x14ac:dyDescent="0.25">
      <c r="A66">
        <v>104</v>
      </c>
      <c r="B66">
        <v>828605</v>
      </c>
      <c r="C66" s="61" t="s">
        <v>196</v>
      </c>
      <c r="D66">
        <v>1</v>
      </c>
      <c r="E66" s="61" t="s">
        <v>196</v>
      </c>
      <c r="F66" s="61" t="s">
        <v>197</v>
      </c>
      <c r="G66" s="61" t="s">
        <v>205</v>
      </c>
      <c r="H66">
        <v>5</v>
      </c>
      <c r="I66">
        <v>102036</v>
      </c>
      <c r="J66" t="str">
        <f t="shared" ref="J66:J129" si="1">IF(I66=I67,"T","F")</f>
        <v>F</v>
      </c>
      <c r="K66" t="s">
        <v>153</v>
      </c>
    </row>
    <row r="67" spans="1:11" x14ac:dyDescent="0.25">
      <c r="A67">
        <v>216</v>
      </c>
      <c r="B67">
        <v>828605</v>
      </c>
      <c r="C67" s="61" t="s">
        <v>196</v>
      </c>
      <c r="D67">
        <v>1</v>
      </c>
      <c r="E67" s="61" t="s">
        <v>196</v>
      </c>
      <c r="F67" s="61" t="s">
        <v>197</v>
      </c>
      <c r="G67" s="61" t="s">
        <v>206</v>
      </c>
      <c r="H67">
        <v>5</v>
      </c>
      <c r="I67">
        <v>102103</v>
      </c>
      <c r="J67" t="str">
        <f t="shared" si="1"/>
        <v>T</v>
      </c>
      <c r="K67" t="s">
        <v>153</v>
      </c>
    </row>
    <row r="68" spans="1:11" x14ac:dyDescent="0.25">
      <c r="A68">
        <v>224</v>
      </c>
      <c r="B68">
        <v>828605</v>
      </c>
      <c r="C68" s="61" t="s">
        <v>196</v>
      </c>
      <c r="D68">
        <v>1</v>
      </c>
      <c r="E68" s="61" t="s">
        <v>196</v>
      </c>
      <c r="F68" s="61" t="s">
        <v>197</v>
      </c>
      <c r="G68" s="61" t="s">
        <v>206</v>
      </c>
      <c r="H68">
        <v>5</v>
      </c>
      <c r="I68">
        <v>102103</v>
      </c>
      <c r="J68" t="str">
        <f t="shared" si="1"/>
        <v>F</v>
      </c>
      <c r="K68" t="s">
        <v>153</v>
      </c>
    </row>
    <row r="69" spans="1:11" x14ac:dyDescent="0.25">
      <c r="A69">
        <v>30</v>
      </c>
      <c r="B69">
        <v>828605</v>
      </c>
      <c r="C69" s="61" t="s">
        <v>196</v>
      </c>
      <c r="D69">
        <v>1</v>
      </c>
      <c r="E69" s="61" t="s">
        <v>196</v>
      </c>
      <c r="F69" s="61" t="s">
        <v>197</v>
      </c>
      <c r="G69" s="61" t="s">
        <v>207</v>
      </c>
      <c r="H69">
        <v>5</v>
      </c>
      <c r="I69">
        <v>102104</v>
      </c>
      <c r="J69" t="str">
        <f t="shared" si="1"/>
        <v>F</v>
      </c>
      <c r="K69" t="s">
        <v>153</v>
      </c>
    </row>
    <row r="70" spans="1:11" x14ac:dyDescent="0.25">
      <c r="A70">
        <v>174</v>
      </c>
      <c r="B70">
        <v>828605</v>
      </c>
      <c r="C70" s="61" t="s">
        <v>196</v>
      </c>
      <c r="D70">
        <v>1</v>
      </c>
      <c r="E70" s="61" t="s">
        <v>196</v>
      </c>
      <c r="F70" s="61" t="s">
        <v>197</v>
      </c>
      <c r="G70" s="61" t="s">
        <v>208</v>
      </c>
      <c r="H70">
        <v>5</v>
      </c>
      <c r="I70">
        <v>102105</v>
      </c>
      <c r="J70" t="str">
        <f t="shared" si="1"/>
        <v>F</v>
      </c>
      <c r="K70" t="s">
        <v>153</v>
      </c>
    </row>
    <row r="71" spans="1:11" x14ac:dyDescent="0.25">
      <c r="A71">
        <v>77</v>
      </c>
      <c r="B71">
        <v>828605</v>
      </c>
      <c r="C71" s="61" t="s">
        <v>196</v>
      </c>
      <c r="D71">
        <v>1</v>
      </c>
      <c r="E71" s="61" t="s">
        <v>196</v>
      </c>
      <c r="F71" s="61" t="s">
        <v>197</v>
      </c>
      <c r="G71" s="61" t="s">
        <v>209</v>
      </c>
      <c r="H71">
        <v>5</v>
      </c>
      <c r="I71">
        <v>102106</v>
      </c>
      <c r="J71" t="str">
        <f t="shared" si="1"/>
        <v>F</v>
      </c>
      <c r="K71" t="s">
        <v>153</v>
      </c>
    </row>
    <row r="72" spans="1:11" x14ac:dyDescent="0.25">
      <c r="A72">
        <v>143</v>
      </c>
      <c r="B72">
        <v>828605</v>
      </c>
      <c r="C72" s="61" t="s">
        <v>196</v>
      </c>
      <c r="D72">
        <v>1</v>
      </c>
      <c r="E72" s="61" t="s">
        <v>196</v>
      </c>
      <c r="F72" s="61" t="s">
        <v>197</v>
      </c>
      <c r="G72" s="61" t="s">
        <v>210</v>
      </c>
      <c r="H72">
        <v>5</v>
      </c>
      <c r="I72">
        <v>102111</v>
      </c>
      <c r="J72" t="str">
        <f t="shared" si="1"/>
        <v>F</v>
      </c>
      <c r="K72" t="s">
        <v>153</v>
      </c>
    </row>
    <row r="73" spans="1:11" x14ac:dyDescent="0.25">
      <c r="A73">
        <v>25</v>
      </c>
      <c r="B73">
        <v>828605</v>
      </c>
      <c r="C73" s="61" t="s">
        <v>196</v>
      </c>
      <c r="D73">
        <v>1</v>
      </c>
      <c r="E73" s="61" t="s">
        <v>196</v>
      </c>
      <c r="F73" s="61" t="s">
        <v>197</v>
      </c>
      <c r="G73" s="61" t="s">
        <v>211</v>
      </c>
      <c r="H73">
        <v>5</v>
      </c>
      <c r="I73">
        <v>102112</v>
      </c>
      <c r="J73" t="str">
        <f t="shared" si="1"/>
        <v>T</v>
      </c>
      <c r="K73" t="s">
        <v>153</v>
      </c>
    </row>
    <row r="74" spans="1:11" x14ac:dyDescent="0.25">
      <c r="A74">
        <v>47</v>
      </c>
      <c r="B74">
        <v>828605</v>
      </c>
      <c r="C74" s="61" t="s">
        <v>196</v>
      </c>
      <c r="D74">
        <v>1</v>
      </c>
      <c r="E74" s="61" t="s">
        <v>196</v>
      </c>
      <c r="F74" s="61" t="s">
        <v>197</v>
      </c>
      <c r="G74" s="61" t="s">
        <v>211</v>
      </c>
      <c r="H74">
        <v>5</v>
      </c>
      <c r="I74">
        <v>102112</v>
      </c>
      <c r="J74" t="str">
        <f t="shared" si="1"/>
        <v>T</v>
      </c>
      <c r="K74" t="s">
        <v>153</v>
      </c>
    </row>
    <row r="75" spans="1:11" x14ac:dyDescent="0.25">
      <c r="A75">
        <v>55</v>
      </c>
      <c r="B75">
        <v>828605</v>
      </c>
      <c r="C75" s="61" t="s">
        <v>196</v>
      </c>
      <c r="D75">
        <v>1</v>
      </c>
      <c r="E75" s="61" t="s">
        <v>196</v>
      </c>
      <c r="F75" s="61" t="s">
        <v>197</v>
      </c>
      <c r="G75" s="61" t="s">
        <v>211</v>
      </c>
      <c r="H75">
        <v>5</v>
      </c>
      <c r="I75">
        <v>102112</v>
      </c>
      <c r="J75" t="str">
        <f t="shared" si="1"/>
        <v>T</v>
      </c>
      <c r="K75" t="s">
        <v>153</v>
      </c>
    </row>
    <row r="76" spans="1:11" x14ac:dyDescent="0.25">
      <c r="A76">
        <v>144</v>
      </c>
      <c r="B76">
        <v>828605</v>
      </c>
      <c r="C76" s="61" t="s">
        <v>196</v>
      </c>
      <c r="D76">
        <v>1</v>
      </c>
      <c r="E76" s="61" t="s">
        <v>196</v>
      </c>
      <c r="F76" s="61" t="s">
        <v>197</v>
      </c>
      <c r="G76" s="61" t="s">
        <v>211</v>
      </c>
      <c r="H76">
        <v>5</v>
      </c>
      <c r="I76">
        <v>102112</v>
      </c>
      <c r="J76" t="str">
        <f t="shared" si="1"/>
        <v>T</v>
      </c>
      <c r="K76" t="s">
        <v>153</v>
      </c>
    </row>
    <row r="77" spans="1:11" x14ac:dyDescent="0.25">
      <c r="A77">
        <v>183</v>
      </c>
      <c r="B77">
        <v>828605</v>
      </c>
      <c r="C77" s="61" t="s">
        <v>196</v>
      </c>
      <c r="D77">
        <v>1</v>
      </c>
      <c r="E77" s="61" t="s">
        <v>196</v>
      </c>
      <c r="F77" s="61" t="s">
        <v>197</v>
      </c>
      <c r="G77" s="61" t="s">
        <v>211</v>
      </c>
      <c r="H77">
        <v>5</v>
      </c>
      <c r="I77">
        <v>102112</v>
      </c>
      <c r="J77" t="str">
        <f t="shared" si="1"/>
        <v>F</v>
      </c>
      <c r="K77" t="s">
        <v>153</v>
      </c>
    </row>
    <row r="78" spans="1:11" x14ac:dyDescent="0.25">
      <c r="A78">
        <v>14</v>
      </c>
      <c r="B78">
        <v>828605</v>
      </c>
      <c r="C78" s="61" t="s">
        <v>196</v>
      </c>
      <c r="D78">
        <v>1</v>
      </c>
      <c r="E78" s="61" t="s">
        <v>196</v>
      </c>
      <c r="F78" s="61" t="s">
        <v>197</v>
      </c>
      <c r="G78" s="61" t="s">
        <v>212</v>
      </c>
      <c r="H78">
        <v>5</v>
      </c>
      <c r="I78">
        <v>102201</v>
      </c>
      <c r="J78" t="str">
        <f t="shared" si="1"/>
        <v>T</v>
      </c>
      <c r="K78" t="s">
        <v>153</v>
      </c>
    </row>
    <row r="79" spans="1:11" x14ac:dyDescent="0.25">
      <c r="A79">
        <v>42</v>
      </c>
      <c r="B79">
        <v>828605</v>
      </c>
      <c r="C79" s="61" t="s">
        <v>196</v>
      </c>
      <c r="D79">
        <v>1</v>
      </c>
      <c r="E79" s="61" t="s">
        <v>196</v>
      </c>
      <c r="F79" s="61" t="s">
        <v>197</v>
      </c>
      <c r="G79" s="61" t="s">
        <v>212</v>
      </c>
      <c r="H79">
        <v>5</v>
      </c>
      <c r="I79">
        <v>102201</v>
      </c>
      <c r="J79" t="str">
        <f t="shared" si="1"/>
        <v>F</v>
      </c>
      <c r="K79" t="s">
        <v>153</v>
      </c>
    </row>
    <row r="80" spans="1:11" x14ac:dyDescent="0.25">
      <c r="A80">
        <v>13</v>
      </c>
      <c r="B80">
        <v>828605</v>
      </c>
      <c r="C80" s="61" t="s">
        <v>196</v>
      </c>
      <c r="D80">
        <v>1</v>
      </c>
      <c r="E80" s="61" t="s">
        <v>196</v>
      </c>
      <c r="F80" s="61" t="s">
        <v>197</v>
      </c>
      <c r="G80" s="61" t="s">
        <v>213</v>
      </c>
      <c r="H80">
        <v>5</v>
      </c>
      <c r="I80">
        <v>102202</v>
      </c>
      <c r="J80" t="str">
        <f t="shared" si="1"/>
        <v>T</v>
      </c>
      <c r="K80" t="s">
        <v>153</v>
      </c>
    </row>
    <row r="81" spans="1:11" x14ac:dyDescent="0.25">
      <c r="A81">
        <v>125</v>
      </c>
      <c r="B81">
        <v>828605</v>
      </c>
      <c r="C81" s="61" t="s">
        <v>196</v>
      </c>
      <c r="D81">
        <v>1</v>
      </c>
      <c r="E81" s="61" t="s">
        <v>196</v>
      </c>
      <c r="F81" s="61" t="s">
        <v>197</v>
      </c>
      <c r="G81" s="61" t="s">
        <v>213</v>
      </c>
      <c r="H81">
        <v>5</v>
      </c>
      <c r="I81">
        <v>102202</v>
      </c>
      <c r="J81" t="str">
        <f t="shared" si="1"/>
        <v>F</v>
      </c>
      <c r="K81" t="s">
        <v>153</v>
      </c>
    </row>
    <row r="82" spans="1:11" x14ac:dyDescent="0.25">
      <c r="A82">
        <v>215</v>
      </c>
      <c r="B82">
        <v>828605</v>
      </c>
      <c r="C82" s="61" t="s">
        <v>196</v>
      </c>
      <c r="D82">
        <v>1</v>
      </c>
      <c r="E82" s="61" t="s">
        <v>196</v>
      </c>
      <c r="F82" s="61" t="s">
        <v>197</v>
      </c>
      <c r="G82" s="61" t="s">
        <v>214</v>
      </c>
      <c r="H82">
        <v>5</v>
      </c>
      <c r="I82">
        <v>102203</v>
      </c>
      <c r="J82" t="str">
        <f t="shared" si="1"/>
        <v>F</v>
      </c>
      <c r="K82" t="s">
        <v>153</v>
      </c>
    </row>
    <row r="83" spans="1:11" x14ac:dyDescent="0.25">
      <c r="A83">
        <v>24</v>
      </c>
      <c r="B83">
        <v>828605</v>
      </c>
      <c r="C83" s="61" t="s">
        <v>196</v>
      </c>
      <c r="D83">
        <v>1</v>
      </c>
      <c r="E83" s="61" t="s">
        <v>196</v>
      </c>
      <c r="F83" s="61" t="s">
        <v>197</v>
      </c>
      <c r="G83" s="61" t="s">
        <v>215</v>
      </c>
      <c r="H83">
        <v>5</v>
      </c>
      <c r="I83">
        <v>102204</v>
      </c>
      <c r="J83" t="str">
        <f t="shared" si="1"/>
        <v>T</v>
      </c>
      <c r="K83" t="s">
        <v>153</v>
      </c>
    </row>
    <row r="84" spans="1:11" x14ac:dyDescent="0.25">
      <c r="A84">
        <v>214</v>
      </c>
      <c r="B84">
        <v>828605</v>
      </c>
      <c r="C84" s="61" t="s">
        <v>196</v>
      </c>
      <c r="D84">
        <v>1</v>
      </c>
      <c r="E84" s="61" t="s">
        <v>196</v>
      </c>
      <c r="F84" s="61" t="s">
        <v>197</v>
      </c>
      <c r="G84" s="61" t="s">
        <v>215</v>
      </c>
      <c r="H84">
        <v>5</v>
      </c>
      <c r="I84">
        <v>102204</v>
      </c>
      <c r="J84" t="str">
        <f t="shared" si="1"/>
        <v>F</v>
      </c>
      <c r="K84" t="s">
        <v>153</v>
      </c>
    </row>
    <row r="85" spans="1:11" x14ac:dyDescent="0.25">
      <c r="A85">
        <v>219</v>
      </c>
      <c r="B85">
        <v>828605</v>
      </c>
      <c r="C85" s="61" t="s">
        <v>196</v>
      </c>
      <c r="D85">
        <v>1</v>
      </c>
      <c r="E85" s="61" t="s">
        <v>196</v>
      </c>
      <c r="F85" s="61" t="s">
        <v>197</v>
      </c>
      <c r="G85" s="61" t="s">
        <v>216</v>
      </c>
      <c r="H85">
        <v>5</v>
      </c>
      <c r="I85">
        <v>102205</v>
      </c>
      <c r="J85" t="str">
        <f t="shared" si="1"/>
        <v>T</v>
      </c>
      <c r="K85" t="s">
        <v>153</v>
      </c>
    </row>
    <row r="86" spans="1:11" x14ac:dyDescent="0.25">
      <c r="A86">
        <v>242</v>
      </c>
      <c r="B86">
        <v>828605</v>
      </c>
      <c r="C86" s="61" t="s">
        <v>196</v>
      </c>
      <c r="D86">
        <v>1</v>
      </c>
      <c r="E86" s="61" t="s">
        <v>196</v>
      </c>
      <c r="F86" s="61" t="s">
        <v>197</v>
      </c>
      <c r="G86" s="61" t="s">
        <v>216</v>
      </c>
      <c r="H86">
        <v>5</v>
      </c>
      <c r="I86">
        <v>102205</v>
      </c>
      <c r="J86" t="str">
        <f t="shared" si="1"/>
        <v>F</v>
      </c>
      <c r="K86" t="s">
        <v>153</v>
      </c>
    </row>
    <row r="87" spans="1:11" x14ac:dyDescent="0.25">
      <c r="A87">
        <v>182</v>
      </c>
      <c r="B87">
        <v>828605</v>
      </c>
      <c r="C87" s="61" t="s">
        <v>196</v>
      </c>
      <c r="D87">
        <v>1</v>
      </c>
      <c r="E87" s="61" t="s">
        <v>196</v>
      </c>
      <c r="F87" s="61" t="s">
        <v>197</v>
      </c>
      <c r="G87" s="61" t="s">
        <v>217</v>
      </c>
      <c r="H87">
        <v>5</v>
      </c>
      <c r="I87">
        <v>102207</v>
      </c>
      <c r="J87" t="str">
        <f t="shared" si="1"/>
        <v>F</v>
      </c>
      <c r="K87" t="s">
        <v>153</v>
      </c>
    </row>
    <row r="88" spans="1:11" x14ac:dyDescent="0.25">
      <c r="A88">
        <v>53</v>
      </c>
      <c r="B88">
        <v>828605</v>
      </c>
      <c r="C88" s="61" t="s">
        <v>196</v>
      </c>
      <c r="D88">
        <v>1</v>
      </c>
      <c r="E88" s="61" t="s">
        <v>196</v>
      </c>
      <c r="F88" s="61" t="s">
        <v>197</v>
      </c>
      <c r="G88" s="61" t="s">
        <v>218</v>
      </c>
      <c r="H88">
        <v>5</v>
      </c>
      <c r="I88">
        <v>102310</v>
      </c>
      <c r="J88" t="str">
        <f t="shared" si="1"/>
        <v>T</v>
      </c>
      <c r="K88" t="s">
        <v>153</v>
      </c>
    </row>
    <row r="89" spans="1:11" x14ac:dyDescent="0.25">
      <c r="A89">
        <v>86</v>
      </c>
      <c r="B89">
        <v>828605</v>
      </c>
      <c r="C89" s="61" t="s">
        <v>196</v>
      </c>
      <c r="D89">
        <v>1</v>
      </c>
      <c r="E89" s="61" t="s">
        <v>196</v>
      </c>
      <c r="F89" s="61" t="s">
        <v>197</v>
      </c>
      <c r="G89" s="61" t="s">
        <v>218</v>
      </c>
      <c r="H89">
        <v>5</v>
      </c>
      <c r="I89">
        <v>102310</v>
      </c>
      <c r="J89" t="str">
        <f t="shared" si="1"/>
        <v>F</v>
      </c>
      <c r="K89" t="s">
        <v>153</v>
      </c>
    </row>
    <row r="90" spans="1:11" x14ac:dyDescent="0.25">
      <c r="A90">
        <v>89</v>
      </c>
      <c r="B90">
        <v>828605</v>
      </c>
      <c r="C90" s="61" t="s">
        <v>196</v>
      </c>
      <c r="D90">
        <v>1</v>
      </c>
      <c r="E90" s="61" t="s">
        <v>196</v>
      </c>
      <c r="F90" s="61" t="s">
        <v>197</v>
      </c>
      <c r="G90" s="61" t="s">
        <v>219</v>
      </c>
      <c r="H90">
        <v>5</v>
      </c>
      <c r="I90">
        <v>102311</v>
      </c>
      <c r="J90" t="str">
        <f t="shared" si="1"/>
        <v>F</v>
      </c>
      <c r="K90" t="s">
        <v>153</v>
      </c>
    </row>
    <row r="91" spans="1:11" x14ac:dyDescent="0.25">
      <c r="A91">
        <v>180</v>
      </c>
      <c r="B91">
        <v>828605</v>
      </c>
      <c r="C91" s="61" t="s">
        <v>196</v>
      </c>
      <c r="D91">
        <v>1</v>
      </c>
      <c r="E91" s="61" t="s">
        <v>196</v>
      </c>
      <c r="F91" s="61" t="s">
        <v>197</v>
      </c>
      <c r="G91" s="61" t="s">
        <v>220</v>
      </c>
      <c r="H91">
        <v>5</v>
      </c>
      <c r="I91">
        <v>102312</v>
      </c>
      <c r="J91" t="str">
        <f t="shared" si="1"/>
        <v>F</v>
      </c>
      <c r="K91" t="s">
        <v>153</v>
      </c>
    </row>
    <row r="92" spans="1:11" x14ac:dyDescent="0.25">
      <c r="A92">
        <v>41</v>
      </c>
      <c r="B92">
        <v>828605</v>
      </c>
      <c r="C92" s="61" t="s">
        <v>196</v>
      </c>
      <c r="D92">
        <v>1</v>
      </c>
      <c r="E92" s="61" t="s">
        <v>196</v>
      </c>
      <c r="F92" s="61" t="s">
        <v>197</v>
      </c>
      <c r="G92" s="61" t="s">
        <v>221</v>
      </c>
      <c r="H92">
        <v>5</v>
      </c>
      <c r="I92">
        <v>112131</v>
      </c>
      <c r="J92" t="str">
        <f t="shared" si="1"/>
        <v>F</v>
      </c>
      <c r="K92" t="s">
        <v>153</v>
      </c>
    </row>
    <row r="93" spans="1:11" x14ac:dyDescent="0.25">
      <c r="A93">
        <v>29</v>
      </c>
      <c r="B93">
        <v>828605</v>
      </c>
      <c r="C93" s="61" t="s">
        <v>196</v>
      </c>
      <c r="D93">
        <v>1</v>
      </c>
      <c r="E93" s="61" t="s">
        <v>196</v>
      </c>
      <c r="F93" s="61" t="s">
        <v>197</v>
      </c>
      <c r="G93" s="61" t="s">
        <v>222</v>
      </c>
      <c r="H93">
        <v>5</v>
      </c>
      <c r="I93">
        <v>112132</v>
      </c>
      <c r="J93" t="str">
        <f t="shared" si="1"/>
        <v>F</v>
      </c>
      <c r="K93" t="s">
        <v>153</v>
      </c>
    </row>
    <row r="94" spans="1:11" x14ac:dyDescent="0.25">
      <c r="A94">
        <v>124</v>
      </c>
      <c r="B94">
        <v>828605</v>
      </c>
      <c r="C94" s="61" t="s">
        <v>196</v>
      </c>
      <c r="D94">
        <v>1</v>
      </c>
      <c r="E94" s="61" t="s">
        <v>196</v>
      </c>
      <c r="F94" s="61" t="s">
        <v>197</v>
      </c>
      <c r="G94" s="61" t="s">
        <v>223</v>
      </c>
      <c r="H94">
        <v>5</v>
      </c>
      <c r="I94">
        <v>112235</v>
      </c>
      <c r="J94" t="str">
        <f t="shared" si="1"/>
        <v>T</v>
      </c>
      <c r="K94" t="s">
        <v>153</v>
      </c>
    </row>
    <row r="95" spans="1:11" x14ac:dyDescent="0.25">
      <c r="A95">
        <v>280</v>
      </c>
      <c r="B95">
        <v>828605</v>
      </c>
      <c r="C95" s="61" t="s">
        <v>196</v>
      </c>
      <c r="D95">
        <v>1</v>
      </c>
      <c r="E95" s="61" t="s">
        <v>196</v>
      </c>
      <c r="F95" s="61" t="s">
        <v>197</v>
      </c>
      <c r="G95" s="61" t="s">
        <v>223</v>
      </c>
      <c r="H95">
        <v>5</v>
      </c>
      <c r="I95">
        <v>112235</v>
      </c>
      <c r="J95" t="str">
        <f t="shared" si="1"/>
        <v>F</v>
      </c>
      <c r="K95" t="s">
        <v>153</v>
      </c>
    </row>
    <row r="96" spans="1:11" x14ac:dyDescent="0.25">
      <c r="A96">
        <v>23</v>
      </c>
      <c r="B96">
        <v>829596</v>
      </c>
      <c r="C96" s="61" t="s">
        <v>224</v>
      </c>
      <c r="D96">
        <v>1</v>
      </c>
      <c r="E96" s="61" t="s">
        <v>224</v>
      </c>
      <c r="F96" s="61" t="s">
        <v>197</v>
      </c>
      <c r="G96" s="61" t="s">
        <v>225</v>
      </c>
      <c r="H96">
        <v>6</v>
      </c>
      <c r="I96">
        <v>112208</v>
      </c>
      <c r="J96" t="str">
        <f t="shared" si="1"/>
        <v>T</v>
      </c>
      <c r="K96" t="s">
        <v>153</v>
      </c>
    </row>
    <row r="97" spans="1:11" x14ac:dyDescent="0.25">
      <c r="A97">
        <v>45</v>
      </c>
      <c r="B97">
        <v>829596</v>
      </c>
      <c r="C97" s="61" t="s">
        <v>224</v>
      </c>
      <c r="D97">
        <v>1</v>
      </c>
      <c r="E97" s="61" t="s">
        <v>224</v>
      </c>
      <c r="F97" s="61" t="s">
        <v>197</v>
      </c>
      <c r="G97" s="61" t="s">
        <v>225</v>
      </c>
      <c r="H97">
        <v>6</v>
      </c>
      <c r="I97">
        <v>112208</v>
      </c>
      <c r="J97" t="str">
        <f t="shared" si="1"/>
        <v>T</v>
      </c>
      <c r="K97" t="s">
        <v>153</v>
      </c>
    </row>
    <row r="98" spans="1:11" x14ac:dyDescent="0.25">
      <c r="A98">
        <v>46</v>
      </c>
      <c r="B98">
        <v>829596</v>
      </c>
      <c r="C98" s="61" t="s">
        <v>224</v>
      </c>
      <c r="D98">
        <v>1</v>
      </c>
      <c r="E98" s="61" t="s">
        <v>224</v>
      </c>
      <c r="F98" s="61" t="s">
        <v>197</v>
      </c>
      <c r="G98" s="61" t="s">
        <v>225</v>
      </c>
      <c r="H98">
        <v>6</v>
      </c>
      <c r="I98">
        <v>112208</v>
      </c>
      <c r="J98" t="str">
        <f t="shared" si="1"/>
        <v>T</v>
      </c>
      <c r="K98" t="s">
        <v>153</v>
      </c>
    </row>
    <row r="99" spans="1:11" x14ac:dyDescent="0.25">
      <c r="A99">
        <v>213</v>
      </c>
      <c r="B99">
        <v>829596</v>
      </c>
      <c r="C99" s="61" t="s">
        <v>224</v>
      </c>
      <c r="D99">
        <v>1</v>
      </c>
      <c r="E99" s="61" t="s">
        <v>224</v>
      </c>
      <c r="F99" s="61" t="s">
        <v>197</v>
      </c>
      <c r="G99" s="61" t="s">
        <v>225</v>
      </c>
      <c r="H99">
        <v>6</v>
      </c>
      <c r="I99">
        <v>112208</v>
      </c>
      <c r="J99" t="str">
        <f t="shared" si="1"/>
        <v>T</v>
      </c>
      <c r="K99" t="s">
        <v>153</v>
      </c>
    </row>
    <row r="100" spans="1:11" x14ac:dyDescent="0.25">
      <c r="A100">
        <v>246</v>
      </c>
      <c r="B100">
        <v>829596</v>
      </c>
      <c r="C100" s="61" t="s">
        <v>224</v>
      </c>
      <c r="D100">
        <v>1</v>
      </c>
      <c r="E100" s="61" t="s">
        <v>224</v>
      </c>
      <c r="F100" s="61" t="s">
        <v>197</v>
      </c>
      <c r="G100" s="61" t="s">
        <v>225</v>
      </c>
      <c r="H100">
        <v>6</v>
      </c>
      <c r="I100">
        <v>112208</v>
      </c>
      <c r="J100" t="str">
        <f t="shared" si="1"/>
        <v>F</v>
      </c>
      <c r="K100" t="s">
        <v>153</v>
      </c>
    </row>
    <row r="101" spans="1:11" x14ac:dyDescent="0.25">
      <c r="A101">
        <v>18</v>
      </c>
      <c r="B101">
        <v>829596</v>
      </c>
      <c r="C101" s="61" t="s">
        <v>224</v>
      </c>
      <c r="D101">
        <v>1</v>
      </c>
      <c r="E101" s="61" t="s">
        <v>224</v>
      </c>
      <c r="F101" s="61" t="s">
        <v>197</v>
      </c>
      <c r="G101" s="61" t="s">
        <v>226</v>
      </c>
      <c r="H101">
        <v>6</v>
      </c>
      <c r="I101">
        <v>112301</v>
      </c>
      <c r="J101" t="str">
        <f t="shared" si="1"/>
        <v>T</v>
      </c>
      <c r="K101" t="s">
        <v>153</v>
      </c>
    </row>
    <row r="102" spans="1:11" x14ac:dyDescent="0.25">
      <c r="A102">
        <v>19</v>
      </c>
      <c r="B102">
        <v>829596</v>
      </c>
      <c r="C102" s="61" t="s">
        <v>224</v>
      </c>
      <c r="D102">
        <v>1</v>
      </c>
      <c r="E102" s="61" t="s">
        <v>224</v>
      </c>
      <c r="F102" s="61" t="s">
        <v>197</v>
      </c>
      <c r="G102" s="61" t="s">
        <v>226</v>
      </c>
      <c r="H102">
        <v>6</v>
      </c>
      <c r="I102">
        <v>112301</v>
      </c>
      <c r="J102" t="str">
        <f t="shared" si="1"/>
        <v>T</v>
      </c>
      <c r="K102" t="s">
        <v>153</v>
      </c>
    </row>
    <row r="103" spans="1:11" x14ac:dyDescent="0.25">
      <c r="A103">
        <v>38</v>
      </c>
      <c r="B103">
        <v>829596</v>
      </c>
      <c r="C103" s="61" t="s">
        <v>224</v>
      </c>
      <c r="D103">
        <v>1</v>
      </c>
      <c r="E103" s="61" t="s">
        <v>224</v>
      </c>
      <c r="F103" s="61" t="s">
        <v>197</v>
      </c>
      <c r="G103" s="61" t="s">
        <v>226</v>
      </c>
      <c r="H103">
        <v>6</v>
      </c>
      <c r="I103">
        <v>112301</v>
      </c>
      <c r="J103" t="str">
        <f t="shared" si="1"/>
        <v>T</v>
      </c>
      <c r="K103" t="s">
        <v>153</v>
      </c>
    </row>
    <row r="104" spans="1:11" x14ac:dyDescent="0.25">
      <c r="A104">
        <v>82</v>
      </c>
      <c r="B104">
        <v>829596</v>
      </c>
      <c r="C104" s="61" t="s">
        <v>224</v>
      </c>
      <c r="D104">
        <v>1</v>
      </c>
      <c r="E104" s="61" t="s">
        <v>224</v>
      </c>
      <c r="F104" s="61" t="s">
        <v>197</v>
      </c>
      <c r="G104" s="61" t="s">
        <v>226</v>
      </c>
      <c r="H104">
        <v>6</v>
      </c>
      <c r="I104">
        <v>112301</v>
      </c>
      <c r="J104" t="str">
        <f t="shared" si="1"/>
        <v>F</v>
      </c>
      <c r="K104" t="s">
        <v>153</v>
      </c>
    </row>
    <row r="105" spans="1:11" x14ac:dyDescent="0.25">
      <c r="A105">
        <v>129</v>
      </c>
      <c r="B105">
        <v>829596</v>
      </c>
      <c r="C105" s="61" t="s">
        <v>224</v>
      </c>
      <c r="D105">
        <v>1</v>
      </c>
      <c r="E105" s="61" t="s">
        <v>224</v>
      </c>
      <c r="F105" s="61" t="s">
        <v>197</v>
      </c>
      <c r="G105" s="61" t="s">
        <v>227</v>
      </c>
      <c r="H105">
        <v>6</v>
      </c>
      <c r="I105">
        <v>112302</v>
      </c>
      <c r="J105" t="str">
        <f t="shared" si="1"/>
        <v>T</v>
      </c>
      <c r="K105" t="s">
        <v>153</v>
      </c>
    </row>
    <row r="106" spans="1:11" x14ac:dyDescent="0.25">
      <c r="A106">
        <v>175</v>
      </c>
      <c r="B106">
        <v>829596</v>
      </c>
      <c r="C106" s="61" t="s">
        <v>224</v>
      </c>
      <c r="D106">
        <v>1</v>
      </c>
      <c r="E106" s="61" t="s">
        <v>224</v>
      </c>
      <c r="F106" s="61" t="s">
        <v>197</v>
      </c>
      <c r="G106" s="61" t="s">
        <v>227</v>
      </c>
      <c r="H106">
        <v>6</v>
      </c>
      <c r="I106">
        <v>112302</v>
      </c>
      <c r="J106" t="str">
        <f t="shared" si="1"/>
        <v>T</v>
      </c>
      <c r="K106" t="s">
        <v>153</v>
      </c>
    </row>
    <row r="107" spans="1:11" x14ac:dyDescent="0.25">
      <c r="A107">
        <v>218</v>
      </c>
      <c r="B107">
        <v>829596</v>
      </c>
      <c r="C107" s="61" t="s">
        <v>224</v>
      </c>
      <c r="D107">
        <v>1</v>
      </c>
      <c r="E107" s="61" t="s">
        <v>224</v>
      </c>
      <c r="F107" s="61" t="s">
        <v>197</v>
      </c>
      <c r="G107" s="61" t="s">
        <v>227</v>
      </c>
      <c r="H107">
        <v>6</v>
      </c>
      <c r="I107">
        <v>112302</v>
      </c>
      <c r="J107" t="str">
        <f t="shared" si="1"/>
        <v>T</v>
      </c>
      <c r="K107" t="s">
        <v>153</v>
      </c>
    </row>
    <row r="108" spans="1:11" x14ac:dyDescent="0.25">
      <c r="A108">
        <v>289</v>
      </c>
      <c r="B108">
        <v>829596</v>
      </c>
      <c r="C108" s="61" t="s">
        <v>224</v>
      </c>
      <c r="D108">
        <v>1</v>
      </c>
      <c r="E108" s="61" t="s">
        <v>224</v>
      </c>
      <c r="F108" s="61" t="s">
        <v>197</v>
      </c>
      <c r="G108" s="61" t="s">
        <v>227</v>
      </c>
      <c r="H108">
        <v>6</v>
      </c>
      <c r="I108">
        <v>112302</v>
      </c>
      <c r="J108" t="str">
        <f t="shared" si="1"/>
        <v>F</v>
      </c>
      <c r="K108" t="s">
        <v>153</v>
      </c>
    </row>
    <row r="109" spans="1:11" x14ac:dyDescent="0.25">
      <c r="A109">
        <v>128</v>
      </c>
      <c r="B109">
        <v>829596</v>
      </c>
      <c r="C109" s="61" t="s">
        <v>224</v>
      </c>
      <c r="D109">
        <v>1</v>
      </c>
      <c r="E109" s="61" t="s">
        <v>224</v>
      </c>
      <c r="F109" s="61" t="s">
        <v>197</v>
      </c>
      <c r="G109" s="61" t="s">
        <v>228</v>
      </c>
      <c r="H109">
        <v>6</v>
      </c>
      <c r="I109">
        <v>112303</v>
      </c>
      <c r="J109" t="str">
        <f t="shared" si="1"/>
        <v>F</v>
      </c>
      <c r="K109" t="s">
        <v>153</v>
      </c>
    </row>
    <row r="110" spans="1:11" x14ac:dyDescent="0.25">
      <c r="A110">
        <v>20</v>
      </c>
      <c r="B110">
        <v>829596</v>
      </c>
      <c r="C110" s="61" t="s">
        <v>224</v>
      </c>
      <c r="D110">
        <v>1</v>
      </c>
      <c r="E110" s="61" t="s">
        <v>224</v>
      </c>
      <c r="F110" s="61" t="s">
        <v>197</v>
      </c>
      <c r="G110" s="61" t="s">
        <v>229</v>
      </c>
      <c r="H110">
        <v>6</v>
      </c>
      <c r="I110">
        <v>112312</v>
      </c>
      <c r="J110" t="str">
        <f t="shared" si="1"/>
        <v>F</v>
      </c>
      <c r="K110" t="s">
        <v>153</v>
      </c>
    </row>
    <row r="111" spans="1:11" x14ac:dyDescent="0.25">
      <c r="A111">
        <v>119</v>
      </c>
      <c r="B111">
        <v>829596</v>
      </c>
      <c r="C111" s="61" t="s">
        <v>224</v>
      </c>
      <c r="D111">
        <v>1</v>
      </c>
      <c r="E111" s="61" t="s">
        <v>224</v>
      </c>
      <c r="F111" s="61" t="s">
        <v>197</v>
      </c>
      <c r="G111" s="61" t="s">
        <v>230</v>
      </c>
      <c r="H111">
        <v>6</v>
      </c>
      <c r="I111">
        <v>112404</v>
      </c>
      <c r="J111" t="str">
        <f t="shared" si="1"/>
        <v>F</v>
      </c>
      <c r="K111" t="s">
        <v>153</v>
      </c>
    </row>
    <row r="112" spans="1:11" x14ac:dyDescent="0.25">
      <c r="A112">
        <v>120</v>
      </c>
      <c r="B112">
        <v>829596</v>
      </c>
      <c r="C112" s="61" t="s">
        <v>224</v>
      </c>
      <c r="D112">
        <v>1</v>
      </c>
      <c r="E112" s="61" t="s">
        <v>224</v>
      </c>
      <c r="F112" s="61" t="s">
        <v>197</v>
      </c>
      <c r="G112" s="61" t="s">
        <v>231</v>
      </c>
      <c r="H112">
        <v>6</v>
      </c>
      <c r="I112">
        <v>112405</v>
      </c>
      <c r="J112" t="str">
        <f t="shared" si="1"/>
        <v>F</v>
      </c>
      <c r="K112" t="s">
        <v>153</v>
      </c>
    </row>
    <row r="113" spans="1:11" x14ac:dyDescent="0.25">
      <c r="A113">
        <v>257</v>
      </c>
      <c r="B113">
        <v>829596</v>
      </c>
      <c r="C113" s="61" t="s">
        <v>224</v>
      </c>
      <c r="D113">
        <v>1</v>
      </c>
      <c r="E113" s="61" t="s">
        <v>224</v>
      </c>
      <c r="F113" s="61" t="s">
        <v>197</v>
      </c>
      <c r="G113" s="61" t="s">
        <v>232</v>
      </c>
      <c r="H113">
        <v>6</v>
      </c>
      <c r="I113">
        <v>112406</v>
      </c>
      <c r="J113" t="str">
        <f t="shared" si="1"/>
        <v>F</v>
      </c>
      <c r="K113" t="s">
        <v>153</v>
      </c>
    </row>
    <row r="114" spans="1:11" x14ac:dyDescent="0.25">
      <c r="A114">
        <v>36</v>
      </c>
      <c r="B114">
        <v>829596</v>
      </c>
      <c r="C114" s="61" t="s">
        <v>224</v>
      </c>
      <c r="D114">
        <v>1</v>
      </c>
      <c r="E114" s="61" t="s">
        <v>224</v>
      </c>
      <c r="F114" s="61" t="s">
        <v>197</v>
      </c>
      <c r="G114" s="61" t="s">
        <v>233</v>
      </c>
      <c r="H114">
        <v>6</v>
      </c>
      <c r="I114">
        <v>112501</v>
      </c>
      <c r="J114" t="str">
        <f t="shared" si="1"/>
        <v>F</v>
      </c>
      <c r="K114" t="s">
        <v>153</v>
      </c>
    </row>
    <row r="115" spans="1:11" x14ac:dyDescent="0.25">
      <c r="A115">
        <v>37</v>
      </c>
      <c r="B115">
        <v>829596</v>
      </c>
      <c r="C115" s="61" t="s">
        <v>224</v>
      </c>
      <c r="D115">
        <v>1</v>
      </c>
      <c r="E115" s="61" t="s">
        <v>224</v>
      </c>
      <c r="F115" s="61" t="s">
        <v>197</v>
      </c>
      <c r="G115" s="61" t="s">
        <v>234</v>
      </c>
      <c r="H115">
        <v>6</v>
      </c>
      <c r="I115">
        <v>112502</v>
      </c>
      <c r="J115" t="str">
        <f t="shared" si="1"/>
        <v>T</v>
      </c>
      <c r="K115" t="s">
        <v>153</v>
      </c>
    </row>
    <row r="116" spans="1:11" x14ac:dyDescent="0.25">
      <c r="A116">
        <v>43</v>
      </c>
      <c r="B116">
        <v>829596</v>
      </c>
      <c r="C116" s="61" t="s">
        <v>224</v>
      </c>
      <c r="D116">
        <v>1</v>
      </c>
      <c r="E116" s="61" t="s">
        <v>224</v>
      </c>
      <c r="F116" s="61" t="s">
        <v>197</v>
      </c>
      <c r="G116" s="61" t="s">
        <v>234</v>
      </c>
      <c r="H116">
        <v>6</v>
      </c>
      <c r="I116">
        <v>112502</v>
      </c>
      <c r="J116" t="str">
        <f t="shared" si="1"/>
        <v>F</v>
      </c>
      <c r="K116" t="s">
        <v>153</v>
      </c>
    </row>
    <row r="117" spans="1:11" x14ac:dyDescent="0.25">
      <c r="A117">
        <v>44</v>
      </c>
      <c r="B117">
        <v>829596</v>
      </c>
      <c r="C117" s="61" t="s">
        <v>224</v>
      </c>
      <c r="D117">
        <v>1</v>
      </c>
      <c r="E117" s="61" t="s">
        <v>224</v>
      </c>
      <c r="F117" s="61" t="s">
        <v>197</v>
      </c>
      <c r="G117" s="61" t="s">
        <v>235</v>
      </c>
      <c r="H117">
        <v>6</v>
      </c>
      <c r="I117">
        <v>112503</v>
      </c>
      <c r="J117" t="str">
        <f t="shared" si="1"/>
        <v>T</v>
      </c>
      <c r="K117" t="s">
        <v>153</v>
      </c>
    </row>
    <row r="118" spans="1:11" x14ac:dyDescent="0.25">
      <c r="A118">
        <v>75</v>
      </c>
      <c r="B118">
        <v>829596</v>
      </c>
      <c r="C118" s="61" t="s">
        <v>224</v>
      </c>
      <c r="D118">
        <v>1</v>
      </c>
      <c r="E118" s="61" t="s">
        <v>224</v>
      </c>
      <c r="F118" s="61" t="s">
        <v>197</v>
      </c>
      <c r="G118" s="61" t="s">
        <v>235</v>
      </c>
      <c r="H118">
        <v>6</v>
      </c>
      <c r="I118">
        <v>112503</v>
      </c>
      <c r="J118" t="str">
        <f t="shared" si="1"/>
        <v>F</v>
      </c>
      <c r="K118" t="s">
        <v>153</v>
      </c>
    </row>
    <row r="119" spans="1:11" x14ac:dyDescent="0.25">
      <c r="A119">
        <v>273</v>
      </c>
      <c r="B119">
        <v>829596</v>
      </c>
      <c r="C119" s="61" t="s">
        <v>224</v>
      </c>
      <c r="D119">
        <v>1</v>
      </c>
      <c r="E119" s="61" t="s">
        <v>224</v>
      </c>
      <c r="F119" s="61" t="s">
        <v>197</v>
      </c>
      <c r="G119" s="61" t="s">
        <v>236</v>
      </c>
      <c r="H119">
        <v>6</v>
      </c>
      <c r="I119">
        <v>112509</v>
      </c>
      <c r="J119" t="str">
        <f t="shared" si="1"/>
        <v>F</v>
      </c>
      <c r="K119" t="s">
        <v>153</v>
      </c>
    </row>
    <row r="120" spans="1:11" x14ac:dyDescent="0.25">
      <c r="A120">
        <v>148</v>
      </c>
      <c r="B120">
        <v>829596</v>
      </c>
      <c r="C120" s="61" t="s">
        <v>224</v>
      </c>
      <c r="D120">
        <v>1</v>
      </c>
      <c r="E120" s="61" t="s">
        <v>224</v>
      </c>
      <c r="F120" s="61" t="s">
        <v>197</v>
      </c>
      <c r="G120" s="61" t="s">
        <v>237</v>
      </c>
      <c r="H120">
        <v>6</v>
      </c>
      <c r="I120">
        <v>122331</v>
      </c>
      <c r="J120" t="str">
        <f t="shared" si="1"/>
        <v>T</v>
      </c>
      <c r="K120" t="s">
        <v>153</v>
      </c>
    </row>
    <row r="121" spans="1:11" x14ac:dyDescent="0.25">
      <c r="A121">
        <v>252</v>
      </c>
      <c r="B121">
        <v>829596</v>
      </c>
      <c r="C121" s="61" t="s">
        <v>224</v>
      </c>
      <c r="D121">
        <v>1</v>
      </c>
      <c r="E121" s="61" t="s">
        <v>224</v>
      </c>
      <c r="F121" s="61" t="s">
        <v>197</v>
      </c>
      <c r="G121" s="61" t="s">
        <v>237</v>
      </c>
      <c r="H121">
        <v>6</v>
      </c>
      <c r="I121">
        <v>122331</v>
      </c>
      <c r="J121" t="str">
        <f t="shared" si="1"/>
        <v>F</v>
      </c>
      <c r="K121" t="s">
        <v>153</v>
      </c>
    </row>
    <row r="122" spans="1:11" x14ac:dyDescent="0.25">
      <c r="A122">
        <v>3</v>
      </c>
      <c r="B122">
        <v>829596</v>
      </c>
      <c r="C122" s="61" t="s">
        <v>224</v>
      </c>
      <c r="D122">
        <v>1</v>
      </c>
      <c r="E122" s="61" t="s">
        <v>224</v>
      </c>
      <c r="F122" s="61" t="s">
        <v>197</v>
      </c>
      <c r="G122" s="61" t="s">
        <v>238</v>
      </c>
      <c r="H122">
        <v>6</v>
      </c>
      <c r="I122">
        <v>122332</v>
      </c>
      <c r="J122" t="str">
        <f t="shared" si="1"/>
        <v>T</v>
      </c>
      <c r="K122" t="s">
        <v>153</v>
      </c>
    </row>
    <row r="123" spans="1:11" x14ac:dyDescent="0.25">
      <c r="A123">
        <v>39</v>
      </c>
      <c r="B123">
        <v>829596</v>
      </c>
      <c r="C123" s="61" t="s">
        <v>224</v>
      </c>
      <c r="D123">
        <v>1</v>
      </c>
      <c r="E123" s="61" t="s">
        <v>224</v>
      </c>
      <c r="F123" s="61" t="s">
        <v>197</v>
      </c>
      <c r="G123" s="61" t="s">
        <v>238</v>
      </c>
      <c r="H123">
        <v>6</v>
      </c>
      <c r="I123">
        <v>122332</v>
      </c>
      <c r="J123" t="str">
        <f t="shared" si="1"/>
        <v>T</v>
      </c>
      <c r="K123" t="s">
        <v>153</v>
      </c>
    </row>
    <row r="124" spans="1:11" x14ac:dyDescent="0.25">
      <c r="A124">
        <v>279</v>
      </c>
      <c r="B124">
        <v>829596</v>
      </c>
      <c r="C124" s="61" t="s">
        <v>224</v>
      </c>
      <c r="D124">
        <v>1</v>
      </c>
      <c r="E124" s="61" t="s">
        <v>224</v>
      </c>
      <c r="F124" s="61" t="s">
        <v>197</v>
      </c>
      <c r="G124" s="61" t="s">
        <v>238</v>
      </c>
      <c r="H124">
        <v>6</v>
      </c>
      <c r="I124">
        <v>122332</v>
      </c>
      <c r="J124" t="str">
        <f t="shared" si="1"/>
        <v>F</v>
      </c>
      <c r="K124" t="s">
        <v>153</v>
      </c>
    </row>
    <row r="125" spans="1:11" x14ac:dyDescent="0.25">
      <c r="A125">
        <v>126</v>
      </c>
      <c r="B125">
        <v>829596</v>
      </c>
      <c r="C125" s="61" t="s">
        <v>224</v>
      </c>
      <c r="D125">
        <v>1</v>
      </c>
      <c r="E125" s="61" t="s">
        <v>224</v>
      </c>
      <c r="F125" s="61" t="s">
        <v>197</v>
      </c>
      <c r="G125" s="61" t="s">
        <v>239</v>
      </c>
      <c r="H125">
        <v>6</v>
      </c>
      <c r="I125">
        <v>122333</v>
      </c>
      <c r="J125" t="str">
        <f t="shared" si="1"/>
        <v>F</v>
      </c>
      <c r="K125" t="s">
        <v>153</v>
      </c>
    </row>
    <row r="126" spans="1:11" x14ac:dyDescent="0.25">
      <c r="A126">
        <v>121</v>
      </c>
      <c r="B126">
        <v>829596</v>
      </c>
      <c r="C126" s="61" t="s">
        <v>224</v>
      </c>
      <c r="D126">
        <v>1</v>
      </c>
      <c r="E126" s="61" t="s">
        <v>224</v>
      </c>
      <c r="F126" s="61" t="s">
        <v>197</v>
      </c>
      <c r="G126" s="61" t="s">
        <v>240</v>
      </c>
      <c r="H126">
        <v>6</v>
      </c>
      <c r="I126">
        <v>122433</v>
      </c>
      <c r="J126" t="str">
        <f t="shared" si="1"/>
        <v>T</v>
      </c>
      <c r="K126" t="s">
        <v>153</v>
      </c>
    </row>
    <row r="127" spans="1:11" x14ac:dyDescent="0.25">
      <c r="A127">
        <v>123</v>
      </c>
      <c r="B127">
        <v>829596</v>
      </c>
      <c r="C127" s="61" t="s">
        <v>224</v>
      </c>
      <c r="D127">
        <v>1</v>
      </c>
      <c r="E127" s="61" t="s">
        <v>224</v>
      </c>
      <c r="F127" s="61" t="s">
        <v>197</v>
      </c>
      <c r="G127" s="61" t="s">
        <v>240</v>
      </c>
      <c r="H127">
        <v>6</v>
      </c>
      <c r="I127">
        <v>122433</v>
      </c>
      <c r="J127" t="str">
        <f t="shared" si="1"/>
        <v>F</v>
      </c>
      <c r="K127" t="s">
        <v>153</v>
      </c>
    </row>
    <row r="128" spans="1:11" x14ac:dyDescent="0.25">
      <c r="A128">
        <v>137</v>
      </c>
      <c r="B128">
        <v>829596</v>
      </c>
      <c r="C128" s="61" t="s">
        <v>224</v>
      </c>
      <c r="D128">
        <v>1</v>
      </c>
      <c r="E128" s="61" t="s">
        <v>224</v>
      </c>
      <c r="F128" s="61" t="s">
        <v>197</v>
      </c>
      <c r="G128" s="61" t="s">
        <v>241</v>
      </c>
      <c r="H128">
        <v>6</v>
      </c>
      <c r="I128">
        <v>122434</v>
      </c>
      <c r="J128" t="str">
        <f t="shared" si="1"/>
        <v>F</v>
      </c>
      <c r="K128" t="s">
        <v>153</v>
      </c>
    </row>
    <row r="129" spans="1:11" x14ac:dyDescent="0.25">
      <c r="A129">
        <v>57</v>
      </c>
      <c r="B129">
        <v>829596</v>
      </c>
      <c r="C129" s="61" t="s">
        <v>224</v>
      </c>
      <c r="D129">
        <v>1</v>
      </c>
      <c r="E129" s="61" t="s">
        <v>224</v>
      </c>
      <c r="F129" s="61" t="s">
        <v>197</v>
      </c>
      <c r="G129" s="61" t="s">
        <v>242</v>
      </c>
      <c r="H129">
        <v>6</v>
      </c>
      <c r="I129">
        <v>122435</v>
      </c>
      <c r="J129" t="str">
        <f t="shared" si="1"/>
        <v>T</v>
      </c>
      <c r="K129" t="s">
        <v>153</v>
      </c>
    </row>
    <row r="130" spans="1:11" x14ac:dyDescent="0.25">
      <c r="A130">
        <v>136</v>
      </c>
      <c r="B130">
        <v>829596</v>
      </c>
      <c r="C130" s="61" t="s">
        <v>224</v>
      </c>
      <c r="D130">
        <v>1</v>
      </c>
      <c r="E130" s="61" t="s">
        <v>224</v>
      </c>
      <c r="F130" s="61" t="s">
        <v>197</v>
      </c>
      <c r="G130" s="61" t="s">
        <v>242</v>
      </c>
      <c r="H130">
        <v>6</v>
      </c>
      <c r="I130">
        <v>122435</v>
      </c>
      <c r="J130" t="str">
        <f t="shared" ref="J130:J193" si="2">IF(I130=I131,"T","F")</f>
        <v>T</v>
      </c>
      <c r="K130" t="s">
        <v>153</v>
      </c>
    </row>
    <row r="131" spans="1:11" x14ac:dyDescent="0.25">
      <c r="A131">
        <v>149</v>
      </c>
      <c r="B131">
        <v>829596</v>
      </c>
      <c r="C131" s="61" t="s">
        <v>224</v>
      </c>
      <c r="D131">
        <v>1</v>
      </c>
      <c r="E131" s="61" t="s">
        <v>224</v>
      </c>
      <c r="F131" s="61" t="s">
        <v>197</v>
      </c>
      <c r="G131" s="61" t="s">
        <v>242</v>
      </c>
      <c r="H131">
        <v>6</v>
      </c>
      <c r="I131">
        <v>122435</v>
      </c>
      <c r="J131" t="str">
        <f t="shared" si="2"/>
        <v>F</v>
      </c>
      <c r="K131" t="s">
        <v>153</v>
      </c>
    </row>
    <row r="132" spans="1:11" x14ac:dyDescent="0.25">
      <c r="A132">
        <v>147</v>
      </c>
      <c r="B132">
        <v>829596</v>
      </c>
      <c r="C132" s="61" t="s">
        <v>224</v>
      </c>
      <c r="D132">
        <v>1</v>
      </c>
      <c r="E132" s="61" t="s">
        <v>224</v>
      </c>
      <c r="F132" s="61" t="s">
        <v>197</v>
      </c>
      <c r="G132" s="61" t="s">
        <v>243</v>
      </c>
      <c r="H132">
        <v>6</v>
      </c>
      <c r="I132">
        <v>122436</v>
      </c>
      <c r="J132" t="str">
        <f t="shared" si="2"/>
        <v>T</v>
      </c>
      <c r="K132" t="s">
        <v>153</v>
      </c>
    </row>
    <row r="133" spans="1:11" x14ac:dyDescent="0.25">
      <c r="A133">
        <v>150</v>
      </c>
      <c r="B133">
        <v>829596</v>
      </c>
      <c r="C133" s="61" t="s">
        <v>224</v>
      </c>
      <c r="D133">
        <v>1</v>
      </c>
      <c r="E133" s="61" t="s">
        <v>224</v>
      </c>
      <c r="F133" s="61" t="s">
        <v>197</v>
      </c>
      <c r="G133" s="61" t="s">
        <v>243</v>
      </c>
      <c r="H133">
        <v>6</v>
      </c>
      <c r="I133">
        <v>122436</v>
      </c>
      <c r="J133" t="str">
        <f t="shared" si="2"/>
        <v>F</v>
      </c>
      <c r="K133" t="s">
        <v>153</v>
      </c>
    </row>
    <row r="134" spans="1:11" x14ac:dyDescent="0.25">
      <c r="A134">
        <v>62</v>
      </c>
      <c r="B134">
        <v>829596</v>
      </c>
      <c r="C134" s="61" t="s">
        <v>224</v>
      </c>
      <c r="D134">
        <v>1</v>
      </c>
      <c r="E134" s="61" t="s">
        <v>224</v>
      </c>
      <c r="F134" s="61" t="s">
        <v>197</v>
      </c>
      <c r="G134" s="61" t="s">
        <v>244</v>
      </c>
      <c r="H134">
        <v>6</v>
      </c>
      <c r="I134">
        <v>122619</v>
      </c>
      <c r="J134" t="str">
        <f t="shared" si="2"/>
        <v>F</v>
      </c>
      <c r="K134" t="s">
        <v>153</v>
      </c>
    </row>
    <row r="135" spans="1:11" x14ac:dyDescent="0.25">
      <c r="A135">
        <v>69</v>
      </c>
      <c r="B135">
        <v>829596</v>
      </c>
      <c r="C135" s="61" t="s">
        <v>224</v>
      </c>
      <c r="D135">
        <v>1</v>
      </c>
      <c r="E135" s="61" t="s">
        <v>224</v>
      </c>
      <c r="F135" s="61" t="s">
        <v>197</v>
      </c>
      <c r="G135" s="61" t="s">
        <v>245</v>
      </c>
      <c r="H135">
        <v>6</v>
      </c>
      <c r="I135">
        <v>122636</v>
      </c>
      <c r="J135" t="str">
        <f t="shared" si="2"/>
        <v>F</v>
      </c>
      <c r="K135" t="s">
        <v>153</v>
      </c>
    </row>
    <row r="136" spans="1:11" x14ac:dyDescent="0.25">
      <c r="A136">
        <v>50</v>
      </c>
      <c r="B136">
        <v>830443</v>
      </c>
      <c r="C136" s="61" t="s">
        <v>246</v>
      </c>
      <c r="D136">
        <v>1</v>
      </c>
      <c r="E136" s="61" t="s">
        <v>246</v>
      </c>
      <c r="F136" s="61" t="s">
        <v>197</v>
      </c>
      <c r="G136" s="61" t="s">
        <v>247</v>
      </c>
      <c r="H136">
        <v>7</v>
      </c>
      <c r="I136">
        <v>81604</v>
      </c>
      <c r="J136" t="str">
        <f t="shared" si="2"/>
        <v>F</v>
      </c>
      <c r="K136" t="s">
        <v>153</v>
      </c>
    </row>
    <row r="137" spans="1:11" x14ac:dyDescent="0.25">
      <c r="A137">
        <v>17</v>
      </c>
      <c r="B137">
        <v>830443</v>
      </c>
      <c r="C137" s="61" t="s">
        <v>246</v>
      </c>
      <c r="D137">
        <v>1</v>
      </c>
      <c r="E137" s="61" t="s">
        <v>246</v>
      </c>
      <c r="F137" s="61" t="s">
        <v>197</v>
      </c>
      <c r="G137" s="61" t="s">
        <v>248</v>
      </c>
      <c r="H137">
        <v>7</v>
      </c>
      <c r="I137">
        <v>81801</v>
      </c>
      <c r="J137" t="str">
        <f t="shared" si="2"/>
        <v>F</v>
      </c>
      <c r="K137" t="s">
        <v>153</v>
      </c>
    </row>
    <row r="138" spans="1:11" x14ac:dyDescent="0.25">
      <c r="A138">
        <v>170</v>
      </c>
      <c r="B138">
        <v>830443</v>
      </c>
      <c r="C138" s="61" t="s">
        <v>246</v>
      </c>
      <c r="D138">
        <v>1</v>
      </c>
      <c r="E138" s="61" t="s">
        <v>246</v>
      </c>
      <c r="F138" s="61" t="s">
        <v>197</v>
      </c>
      <c r="G138" s="61" t="s">
        <v>249</v>
      </c>
      <c r="H138">
        <v>7</v>
      </c>
      <c r="I138">
        <v>81802</v>
      </c>
      <c r="J138" t="str">
        <f t="shared" si="2"/>
        <v>F</v>
      </c>
      <c r="K138" t="s">
        <v>153</v>
      </c>
    </row>
    <row r="139" spans="1:11" x14ac:dyDescent="0.25">
      <c r="A139">
        <v>72</v>
      </c>
      <c r="B139">
        <v>830443</v>
      </c>
      <c r="C139" s="61" t="s">
        <v>246</v>
      </c>
      <c r="D139">
        <v>1</v>
      </c>
      <c r="E139" s="61" t="s">
        <v>246</v>
      </c>
      <c r="F139" s="61" t="s">
        <v>197</v>
      </c>
      <c r="G139" s="61" t="s">
        <v>250</v>
      </c>
      <c r="H139">
        <v>7</v>
      </c>
      <c r="I139">
        <v>91631</v>
      </c>
      <c r="J139" t="str">
        <f t="shared" si="2"/>
        <v>T</v>
      </c>
      <c r="K139" t="s">
        <v>153</v>
      </c>
    </row>
    <row r="140" spans="1:11" x14ac:dyDescent="0.25">
      <c r="A140">
        <v>169</v>
      </c>
      <c r="B140">
        <v>830443</v>
      </c>
      <c r="C140" s="61" t="s">
        <v>246</v>
      </c>
      <c r="D140">
        <v>1</v>
      </c>
      <c r="E140" s="61" t="s">
        <v>246</v>
      </c>
      <c r="F140" s="61" t="s">
        <v>197</v>
      </c>
      <c r="G140" s="61" t="s">
        <v>250</v>
      </c>
      <c r="H140">
        <v>7</v>
      </c>
      <c r="I140">
        <v>91631</v>
      </c>
      <c r="J140" t="str">
        <f t="shared" si="2"/>
        <v>F</v>
      </c>
      <c r="K140" t="s">
        <v>153</v>
      </c>
    </row>
    <row r="141" spans="1:11" x14ac:dyDescent="0.25">
      <c r="A141">
        <v>168</v>
      </c>
      <c r="B141">
        <v>830443</v>
      </c>
      <c r="C141" s="61" t="s">
        <v>246</v>
      </c>
      <c r="D141">
        <v>1</v>
      </c>
      <c r="E141" s="61" t="s">
        <v>246</v>
      </c>
      <c r="F141" s="61" t="s">
        <v>197</v>
      </c>
      <c r="G141" s="61" t="s">
        <v>251</v>
      </c>
      <c r="H141">
        <v>7</v>
      </c>
      <c r="I141">
        <v>91632</v>
      </c>
      <c r="J141" t="str">
        <f t="shared" si="2"/>
        <v>F</v>
      </c>
      <c r="K141" t="s">
        <v>153</v>
      </c>
    </row>
    <row r="142" spans="1:11" x14ac:dyDescent="0.25">
      <c r="A142">
        <v>49</v>
      </c>
      <c r="B142">
        <v>830443</v>
      </c>
      <c r="C142" s="61" t="s">
        <v>246</v>
      </c>
      <c r="D142">
        <v>1</v>
      </c>
      <c r="E142" s="61" t="s">
        <v>246</v>
      </c>
      <c r="F142" s="61" t="s">
        <v>197</v>
      </c>
      <c r="G142" s="61" t="s">
        <v>252</v>
      </c>
      <c r="H142">
        <v>7</v>
      </c>
      <c r="I142">
        <v>91633</v>
      </c>
      <c r="J142" t="str">
        <f t="shared" si="2"/>
        <v>T</v>
      </c>
      <c r="K142" t="s">
        <v>153</v>
      </c>
    </row>
    <row r="143" spans="1:11" x14ac:dyDescent="0.25">
      <c r="A143">
        <v>116</v>
      </c>
      <c r="B143">
        <v>830443</v>
      </c>
      <c r="C143" s="61" t="s">
        <v>246</v>
      </c>
      <c r="D143">
        <v>1</v>
      </c>
      <c r="E143" s="61" t="s">
        <v>246</v>
      </c>
      <c r="F143" s="61" t="s">
        <v>197</v>
      </c>
      <c r="G143" s="61" t="s">
        <v>252</v>
      </c>
      <c r="H143">
        <v>7</v>
      </c>
      <c r="I143">
        <v>91633</v>
      </c>
      <c r="J143" t="str">
        <f t="shared" si="2"/>
        <v>F</v>
      </c>
      <c r="K143" t="s">
        <v>153</v>
      </c>
    </row>
    <row r="144" spans="1:11" x14ac:dyDescent="0.25">
      <c r="A144">
        <v>15</v>
      </c>
      <c r="B144">
        <v>830443</v>
      </c>
      <c r="C144" s="61" t="s">
        <v>246</v>
      </c>
      <c r="D144">
        <v>1</v>
      </c>
      <c r="E144" s="61" t="s">
        <v>246</v>
      </c>
      <c r="F144" s="61" t="s">
        <v>197</v>
      </c>
      <c r="G144" s="61" t="s">
        <v>253</v>
      </c>
      <c r="H144">
        <v>7</v>
      </c>
      <c r="I144">
        <v>91731</v>
      </c>
      <c r="J144" t="str">
        <f t="shared" si="2"/>
        <v>F</v>
      </c>
      <c r="K144" t="s">
        <v>153</v>
      </c>
    </row>
    <row r="145" spans="1:11" x14ac:dyDescent="0.25">
      <c r="A145">
        <v>238</v>
      </c>
      <c r="B145">
        <v>830443</v>
      </c>
      <c r="C145" s="61" t="s">
        <v>246</v>
      </c>
      <c r="D145">
        <v>1</v>
      </c>
      <c r="E145" s="61" t="s">
        <v>246</v>
      </c>
      <c r="F145" s="61" t="s">
        <v>197</v>
      </c>
      <c r="G145" s="61" t="s">
        <v>254</v>
      </c>
      <c r="H145">
        <v>7</v>
      </c>
      <c r="I145">
        <v>91732</v>
      </c>
      <c r="J145" t="str">
        <f t="shared" si="2"/>
        <v>F</v>
      </c>
      <c r="K145" t="s">
        <v>153</v>
      </c>
    </row>
    <row r="146" spans="1:11" x14ac:dyDescent="0.25">
      <c r="A146">
        <v>166</v>
      </c>
      <c r="B146">
        <v>830443</v>
      </c>
      <c r="C146" s="61" t="s">
        <v>246</v>
      </c>
      <c r="D146">
        <v>1</v>
      </c>
      <c r="E146" s="61" t="s">
        <v>246</v>
      </c>
      <c r="F146" s="61" t="s">
        <v>197</v>
      </c>
      <c r="G146" s="61" t="s">
        <v>255</v>
      </c>
      <c r="H146">
        <v>7</v>
      </c>
      <c r="I146">
        <v>91733</v>
      </c>
      <c r="J146" t="str">
        <f t="shared" si="2"/>
        <v>F</v>
      </c>
      <c r="K146" t="s">
        <v>153</v>
      </c>
    </row>
    <row r="147" spans="1:11" x14ac:dyDescent="0.25">
      <c r="A147">
        <v>70</v>
      </c>
      <c r="B147">
        <v>830443</v>
      </c>
      <c r="C147" s="61" t="s">
        <v>246</v>
      </c>
      <c r="D147">
        <v>1</v>
      </c>
      <c r="E147" s="61" t="s">
        <v>246</v>
      </c>
      <c r="F147" s="61" t="s">
        <v>197</v>
      </c>
      <c r="G147" s="61" t="s">
        <v>256</v>
      </c>
      <c r="H147">
        <v>7</v>
      </c>
      <c r="I147">
        <v>91734</v>
      </c>
      <c r="J147" t="str">
        <f t="shared" si="2"/>
        <v>F</v>
      </c>
      <c r="K147" t="s">
        <v>153</v>
      </c>
    </row>
    <row r="148" spans="1:11" x14ac:dyDescent="0.25">
      <c r="A148">
        <v>12</v>
      </c>
      <c r="B148">
        <v>830443</v>
      </c>
      <c r="C148" s="61" t="s">
        <v>246</v>
      </c>
      <c r="D148">
        <v>1</v>
      </c>
      <c r="E148" s="61" t="s">
        <v>246</v>
      </c>
      <c r="F148" s="61" t="s">
        <v>197</v>
      </c>
      <c r="G148" s="61" t="s">
        <v>257</v>
      </c>
      <c r="H148">
        <v>7</v>
      </c>
      <c r="I148">
        <v>91735</v>
      </c>
      <c r="J148" t="str">
        <f t="shared" si="2"/>
        <v>T</v>
      </c>
      <c r="K148" t="s">
        <v>153</v>
      </c>
    </row>
    <row r="149" spans="1:11" x14ac:dyDescent="0.25">
      <c r="A149">
        <v>71</v>
      </c>
      <c r="B149">
        <v>830443</v>
      </c>
      <c r="C149" s="61" t="s">
        <v>246</v>
      </c>
      <c r="D149">
        <v>1</v>
      </c>
      <c r="E149" s="61" t="s">
        <v>246</v>
      </c>
      <c r="F149" s="61" t="s">
        <v>197</v>
      </c>
      <c r="G149" s="61" t="s">
        <v>257</v>
      </c>
      <c r="H149">
        <v>7</v>
      </c>
      <c r="I149">
        <v>91735</v>
      </c>
      <c r="J149" t="str">
        <f t="shared" si="2"/>
        <v>F</v>
      </c>
      <c r="K149" t="s">
        <v>153</v>
      </c>
    </row>
    <row r="150" spans="1:11" x14ac:dyDescent="0.25">
      <c r="A150">
        <v>451</v>
      </c>
      <c r="B150">
        <v>830754</v>
      </c>
      <c r="C150" s="61" t="s">
        <v>258</v>
      </c>
      <c r="D150">
        <v>1</v>
      </c>
      <c r="E150" s="61" t="s">
        <v>258</v>
      </c>
      <c r="F150" s="61" t="s">
        <v>259</v>
      </c>
      <c r="G150" s="61" t="s">
        <v>260</v>
      </c>
      <c r="H150">
        <v>8</v>
      </c>
      <c r="I150">
        <v>174504</v>
      </c>
      <c r="J150" t="str">
        <f t="shared" si="2"/>
        <v>T</v>
      </c>
      <c r="K150" t="s">
        <v>153</v>
      </c>
    </row>
    <row r="151" spans="1:11" x14ac:dyDescent="0.25">
      <c r="A151">
        <v>455</v>
      </c>
      <c r="B151">
        <v>830754</v>
      </c>
      <c r="C151" s="61" t="s">
        <v>258</v>
      </c>
      <c r="D151">
        <v>1</v>
      </c>
      <c r="E151" s="61" t="s">
        <v>258</v>
      </c>
      <c r="F151" s="61" t="s">
        <v>259</v>
      </c>
      <c r="G151" s="61" t="s">
        <v>260</v>
      </c>
      <c r="H151">
        <v>8</v>
      </c>
      <c r="I151">
        <v>174504</v>
      </c>
      <c r="J151" t="str">
        <f t="shared" si="2"/>
        <v>T</v>
      </c>
      <c r="K151" t="s">
        <v>153</v>
      </c>
    </row>
    <row r="152" spans="1:11" x14ac:dyDescent="0.25">
      <c r="A152">
        <v>512</v>
      </c>
      <c r="B152">
        <v>830754</v>
      </c>
      <c r="C152" s="61" t="s">
        <v>258</v>
      </c>
      <c r="D152">
        <v>1</v>
      </c>
      <c r="E152" s="61" t="s">
        <v>258</v>
      </c>
      <c r="F152" s="61" t="s">
        <v>259</v>
      </c>
      <c r="G152" s="61" t="s">
        <v>260</v>
      </c>
      <c r="H152">
        <v>8</v>
      </c>
      <c r="I152">
        <v>174504</v>
      </c>
      <c r="J152" t="str">
        <f t="shared" si="2"/>
        <v>F</v>
      </c>
      <c r="K152" t="s">
        <v>153</v>
      </c>
    </row>
    <row r="153" spans="1:11" x14ac:dyDescent="0.25">
      <c r="A153">
        <v>353</v>
      </c>
      <c r="B153">
        <v>830754</v>
      </c>
      <c r="C153" s="61" t="s">
        <v>258</v>
      </c>
      <c r="D153">
        <v>1</v>
      </c>
      <c r="E153" s="61" t="s">
        <v>258</v>
      </c>
      <c r="F153" s="61" t="s">
        <v>259</v>
      </c>
      <c r="G153" s="61" t="s">
        <v>261</v>
      </c>
      <c r="H153">
        <v>8</v>
      </c>
      <c r="I153">
        <v>174505</v>
      </c>
      <c r="J153" t="str">
        <f t="shared" si="2"/>
        <v>T</v>
      </c>
      <c r="K153" t="s">
        <v>153</v>
      </c>
    </row>
    <row r="154" spans="1:11" x14ac:dyDescent="0.25">
      <c r="A154">
        <v>450</v>
      </c>
      <c r="B154">
        <v>830754</v>
      </c>
      <c r="C154" s="61" t="s">
        <v>258</v>
      </c>
      <c r="D154">
        <v>1</v>
      </c>
      <c r="E154" s="61" t="s">
        <v>258</v>
      </c>
      <c r="F154" s="61" t="s">
        <v>259</v>
      </c>
      <c r="G154" s="61" t="s">
        <v>261</v>
      </c>
      <c r="H154">
        <v>8</v>
      </c>
      <c r="I154">
        <v>174505</v>
      </c>
      <c r="J154" t="str">
        <f t="shared" si="2"/>
        <v>F</v>
      </c>
      <c r="K154" t="s">
        <v>153</v>
      </c>
    </row>
    <row r="155" spans="1:11" x14ac:dyDescent="0.25">
      <c r="A155">
        <v>313</v>
      </c>
      <c r="B155">
        <v>830754</v>
      </c>
      <c r="C155" s="61" t="s">
        <v>258</v>
      </c>
      <c r="D155">
        <v>1</v>
      </c>
      <c r="E155" s="61" t="s">
        <v>258</v>
      </c>
      <c r="F155" s="61" t="s">
        <v>259</v>
      </c>
      <c r="G155" s="61" t="s">
        <v>262</v>
      </c>
      <c r="H155">
        <v>8</v>
      </c>
      <c r="I155">
        <v>174506</v>
      </c>
      <c r="J155" t="str">
        <f t="shared" si="2"/>
        <v>F</v>
      </c>
      <c r="K155" t="s">
        <v>153</v>
      </c>
    </row>
    <row r="156" spans="1:11" x14ac:dyDescent="0.25">
      <c r="A156">
        <v>1</v>
      </c>
      <c r="B156">
        <v>830754</v>
      </c>
      <c r="C156" s="61" t="s">
        <v>258</v>
      </c>
      <c r="D156">
        <v>1</v>
      </c>
      <c r="E156" s="61" t="s">
        <v>258</v>
      </c>
      <c r="F156" s="61" t="s">
        <v>259</v>
      </c>
      <c r="G156" s="61" t="s">
        <v>263</v>
      </c>
      <c r="H156">
        <v>8</v>
      </c>
      <c r="I156">
        <v>174516</v>
      </c>
      <c r="J156" t="str">
        <f t="shared" si="2"/>
        <v>F</v>
      </c>
      <c r="K156" t="s">
        <v>153</v>
      </c>
    </row>
    <row r="157" spans="1:11" x14ac:dyDescent="0.25">
      <c r="A157">
        <v>396</v>
      </c>
      <c r="B157">
        <v>830754</v>
      </c>
      <c r="C157" s="61" t="s">
        <v>258</v>
      </c>
      <c r="D157">
        <v>1</v>
      </c>
      <c r="E157" s="61" t="s">
        <v>258</v>
      </c>
      <c r="F157" s="61" t="s">
        <v>259</v>
      </c>
      <c r="G157" s="61" t="s">
        <v>264</v>
      </c>
      <c r="H157">
        <v>8</v>
      </c>
      <c r="I157">
        <v>184619</v>
      </c>
      <c r="J157" t="str">
        <f t="shared" si="2"/>
        <v>F</v>
      </c>
      <c r="K157" t="s">
        <v>153</v>
      </c>
    </row>
    <row r="158" spans="1:11" x14ac:dyDescent="0.25">
      <c r="A158">
        <v>392</v>
      </c>
      <c r="B158">
        <v>830754</v>
      </c>
      <c r="C158" s="61" t="s">
        <v>258</v>
      </c>
      <c r="D158">
        <v>1</v>
      </c>
      <c r="E158" s="61" t="s">
        <v>258</v>
      </c>
      <c r="F158" s="61" t="s">
        <v>259</v>
      </c>
      <c r="G158" s="61" t="s">
        <v>265</v>
      </c>
      <c r="H158">
        <v>8</v>
      </c>
      <c r="I158">
        <v>184627</v>
      </c>
      <c r="J158" t="str">
        <f t="shared" si="2"/>
        <v>F</v>
      </c>
      <c r="K158" t="s">
        <v>153</v>
      </c>
    </row>
    <row r="159" spans="1:11" x14ac:dyDescent="0.25">
      <c r="A159">
        <v>399</v>
      </c>
      <c r="B159">
        <v>830754</v>
      </c>
      <c r="C159" s="61" t="s">
        <v>258</v>
      </c>
      <c r="D159">
        <v>1</v>
      </c>
      <c r="E159" s="61" t="s">
        <v>258</v>
      </c>
      <c r="F159" s="61" t="s">
        <v>259</v>
      </c>
      <c r="G159" s="61" t="s">
        <v>266</v>
      </c>
      <c r="H159">
        <v>8</v>
      </c>
      <c r="I159">
        <v>184628</v>
      </c>
      <c r="J159" t="str">
        <f t="shared" si="2"/>
        <v>F</v>
      </c>
      <c r="K159" t="s">
        <v>153</v>
      </c>
    </row>
    <row r="160" spans="1:11" x14ac:dyDescent="0.25">
      <c r="A160">
        <v>311</v>
      </c>
      <c r="B160">
        <v>830754</v>
      </c>
      <c r="C160" s="61" t="s">
        <v>258</v>
      </c>
      <c r="D160">
        <v>1</v>
      </c>
      <c r="E160" s="61" t="s">
        <v>258</v>
      </c>
      <c r="F160" s="61" t="s">
        <v>259</v>
      </c>
      <c r="G160" s="61" t="s">
        <v>267</v>
      </c>
      <c r="H160">
        <v>8</v>
      </c>
      <c r="I160">
        <v>184636</v>
      </c>
      <c r="J160" t="str">
        <f t="shared" si="2"/>
        <v>F</v>
      </c>
      <c r="K160" t="s">
        <v>153</v>
      </c>
    </row>
    <row r="161" spans="1:11" x14ac:dyDescent="0.25">
      <c r="A161">
        <v>687</v>
      </c>
      <c r="B161">
        <v>830754</v>
      </c>
      <c r="C161" s="61" t="s">
        <v>258</v>
      </c>
      <c r="D161">
        <v>1</v>
      </c>
      <c r="E161" s="61" t="s">
        <v>258</v>
      </c>
      <c r="F161" s="61" t="s">
        <v>259</v>
      </c>
      <c r="G161" s="61" t="s">
        <v>268</v>
      </c>
      <c r="H161">
        <v>8</v>
      </c>
      <c r="I161">
        <v>184724</v>
      </c>
      <c r="J161" t="str">
        <f t="shared" si="2"/>
        <v>T</v>
      </c>
      <c r="K161" t="s">
        <v>153</v>
      </c>
    </row>
    <row r="162" spans="1:11" x14ac:dyDescent="0.25">
      <c r="A162">
        <v>753</v>
      </c>
      <c r="B162">
        <v>830754</v>
      </c>
      <c r="C162" s="61" t="s">
        <v>258</v>
      </c>
      <c r="D162">
        <v>1</v>
      </c>
      <c r="E162" s="61" t="s">
        <v>258</v>
      </c>
      <c r="F162" s="61" t="s">
        <v>259</v>
      </c>
      <c r="G162" s="61" t="s">
        <v>268</v>
      </c>
      <c r="H162">
        <v>8</v>
      </c>
      <c r="I162">
        <v>184724</v>
      </c>
      <c r="J162" t="str">
        <f t="shared" si="2"/>
        <v>F</v>
      </c>
      <c r="K162" t="s">
        <v>153</v>
      </c>
    </row>
    <row r="163" spans="1:11" x14ac:dyDescent="0.25">
      <c r="A163">
        <v>429</v>
      </c>
      <c r="B163">
        <v>831337</v>
      </c>
      <c r="C163" s="61" t="s">
        <v>269</v>
      </c>
      <c r="D163">
        <v>1</v>
      </c>
      <c r="E163" s="61" t="s">
        <v>269</v>
      </c>
      <c r="F163" s="61" t="s">
        <v>270</v>
      </c>
      <c r="G163" s="61" t="s">
        <v>271</v>
      </c>
      <c r="H163">
        <v>9</v>
      </c>
      <c r="I163">
        <v>215307</v>
      </c>
      <c r="J163" t="str">
        <f t="shared" si="2"/>
        <v>T</v>
      </c>
      <c r="K163" t="s">
        <v>153</v>
      </c>
    </row>
    <row r="164" spans="1:11" x14ac:dyDescent="0.25">
      <c r="A164">
        <v>609</v>
      </c>
      <c r="B164">
        <v>831337</v>
      </c>
      <c r="C164" s="61" t="s">
        <v>269</v>
      </c>
      <c r="D164">
        <v>1</v>
      </c>
      <c r="E164" s="61" t="s">
        <v>269</v>
      </c>
      <c r="F164" s="61" t="s">
        <v>270</v>
      </c>
      <c r="G164" s="61" t="s">
        <v>271</v>
      </c>
      <c r="H164">
        <v>9</v>
      </c>
      <c r="I164">
        <v>215307</v>
      </c>
      <c r="J164" t="str">
        <f t="shared" si="2"/>
        <v>F</v>
      </c>
      <c r="K164" t="s">
        <v>153</v>
      </c>
    </row>
    <row r="165" spans="1:11" x14ac:dyDescent="0.25">
      <c r="A165">
        <v>430</v>
      </c>
      <c r="B165">
        <v>831337</v>
      </c>
      <c r="C165" s="61" t="s">
        <v>269</v>
      </c>
      <c r="D165">
        <v>1</v>
      </c>
      <c r="E165" s="61" t="s">
        <v>269</v>
      </c>
      <c r="F165" s="61" t="s">
        <v>270</v>
      </c>
      <c r="G165" s="61" t="s">
        <v>272</v>
      </c>
      <c r="H165">
        <v>9</v>
      </c>
      <c r="I165">
        <v>215308</v>
      </c>
      <c r="J165" t="str">
        <f t="shared" si="2"/>
        <v>F</v>
      </c>
      <c r="K165" t="s">
        <v>153</v>
      </c>
    </row>
    <row r="166" spans="1:11" x14ac:dyDescent="0.25">
      <c r="A166">
        <v>405</v>
      </c>
      <c r="B166">
        <v>831337</v>
      </c>
      <c r="C166" s="61" t="s">
        <v>269</v>
      </c>
      <c r="D166">
        <v>1</v>
      </c>
      <c r="E166" s="61" t="s">
        <v>269</v>
      </c>
      <c r="F166" s="61" t="s">
        <v>270</v>
      </c>
      <c r="G166" s="61" t="s">
        <v>273</v>
      </c>
      <c r="H166">
        <v>9</v>
      </c>
      <c r="I166">
        <v>215316</v>
      </c>
      <c r="J166" t="str">
        <f t="shared" si="2"/>
        <v>F</v>
      </c>
      <c r="K166" t="s">
        <v>153</v>
      </c>
    </row>
    <row r="167" spans="1:11" x14ac:dyDescent="0.25">
      <c r="A167">
        <v>432</v>
      </c>
      <c r="B167">
        <v>831337</v>
      </c>
      <c r="C167" s="61" t="s">
        <v>269</v>
      </c>
      <c r="D167">
        <v>1</v>
      </c>
      <c r="E167" s="61" t="s">
        <v>269</v>
      </c>
      <c r="F167" s="61" t="s">
        <v>270</v>
      </c>
      <c r="G167" s="61" t="s">
        <v>274</v>
      </c>
      <c r="H167">
        <v>9</v>
      </c>
      <c r="I167">
        <v>215317</v>
      </c>
      <c r="J167" t="str">
        <f t="shared" si="2"/>
        <v>F</v>
      </c>
      <c r="K167" t="s">
        <v>153</v>
      </c>
    </row>
    <row r="168" spans="1:11" x14ac:dyDescent="0.25">
      <c r="A168">
        <v>362</v>
      </c>
      <c r="B168">
        <v>831337</v>
      </c>
      <c r="C168" s="61" t="s">
        <v>269</v>
      </c>
      <c r="D168">
        <v>1</v>
      </c>
      <c r="E168" s="61" t="s">
        <v>269</v>
      </c>
      <c r="F168" s="61" t="s">
        <v>270</v>
      </c>
      <c r="G168" s="61" t="s">
        <v>275</v>
      </c>
      <c r="H168">
        <v>9</v>
      </c>
      <c r="I168">
        <v>215320</v>
      </c>
      <c r="J168" t="str">
        <f t="shared" si="2"/>
        <v>F</v>
      </c>
      <c r="K168" t="s">
        <v>153</v>
      </c>
    </row>
    <row r="169" spans="1:11" x14ac:dyDescent="0.25">
      <c r="A169">
        <v>363</v>
      </c>
      <c r="B169">
        <v>831337</v>
      </c>
      <c r="C169" s="61" t="s">
        <v>269</v>
      </c>
      <c r="D169">
        <v>1</v>
      </c>
      <c r="E169" s="61" t="s">
        <v>269</v>
      </c>
      <c r="F169" s="61" t="s">
        <v>270</v>
      </c>
      <c r="G169" s="61" t="s">
        <v>276</v>
      </c>
      <c r="H169">
        <v>9</v>
      </c>
      <c r="I169">
        <v>215321</v>
      </c>
      <c r="J169" t="str">
        <f t="shared" si="2"/>
        <v>F</v>
      </c>
      <c r="K169" t="s">
        <v>153</v>
      </c>
    </row>
    <row r="170" spans="1:11" x14ac:dyDescent="0.25">
      <c r="A170">
        <v>555</v>
      </c>
      <c r="B170">
        <v>831337</v>
      </c>
      <c r="C170" s="61" t="s">
        <v>269</v>
      </c>
      <c r="D170">
        <v>1</v>
      </c>
      <c r="E170" s="61" t="s">
        <v>269</v>
      </c>
      <c r="F170" s="61" t="s">
        <v>270</v>
      </c>
      <c r="G170" s="61" t="s">
        <v>277</v>
      </c>
      <c r="H170">
        <v>9</v>
      </c>
      <c r="I170">
        <v>225433</v>
      </c>
      <c r="J170" t="str">
        <f t="shared" si="2"/>
        <v>F</v>
      </c>
      <c r="K170" t="s">
        <v>153</v>
      </c>
    </row>
    <row r="171" spans="1:11" x14ac:dyDescent="0.25">
      <c r="A171">
        <v>604</v>
      </c>
      <c r="B171">
        <v>831337</v>
      </c>
      <c r="C171" s="61" t="s">
        <v>269</v>
      </c>
      <c r="D171">
        <v>1</v>
      </c>
      <c r="E171" s="61" t="s">
        <v>269</v>
      </c>
      <c r="F171" s="61" t="s">
        <v>270</v>
      </c>
      <c r="G171" s="61" t="s">
        <v>278</v>
      </c>
      <c r="H171">
        <v>9</v>
      </c>
      <c r="I171">
        <v>225434</v>
      </c>
      <c r="J171" t="str">
        <f t="shared" si="2"/>
        <v>F</v>
      </c>
      <c r="K171" t="s">
        <v>153</v>
      </c>
    </row>
    <row r="172" spans="1:11" x14ac:dyDescent="0.25">
      <c r="A172">
        <v>365</v>
      </c>
      <c r="B172">
        <v>831630</v>
      </c>
      <c r="C172" s="61" t="s">
        <v>279</v>
      </c>
      <c r="D172">
        <v>1</v>
      </c>
      <c r="E172" s="61" t="s">
        <v>279</v>
      </c>
      <c r="F172" s="61" t="s">
        <v>280</v>
      </c>
      <c r="G172" s="61" t="s">
        <v>281</v>
      </c>
      <c r="H172">
        <v>10</v>
      </c>
      <c r="I172">
        <v>215310</v>
      </c>
      <c r="J172" t="str">
        <f t="shared" si="2"/>
        <v>T</v>
      </c>
      <c r="K172" t="s">
        <v>153</v>
      </c>
    </row>
    <row r="173" spans="1:11" x14ac:dyDescent="0.25">
      <c r="A173">
        <v>465</v>
      </c>
      <c r="B173">
        <v>831630</v>
      </c>
      <c r="C173" s="61" t="s">
        <v>279</v>
      </c>
      <c r="D173">
        <v>1</v>
      </c>
      <c r="E173" s="61" t="s">
        <v>279</v>
      </c>
      <c r="F173" s="61" t="s">
        <v>280</v>
      </c>
      <c r="G173" s="61" t="s">
        <v>281</v>
      </c>
      <c r="H173">
        <v>10</v>
      </c>
      <c r="I173">
        <v>215310</v>
      </c>
      <c r="J173" t="str">
        <f t="shared" si="2"/>
        <v>F</v>
      </c>
      <c r="K173" t="s">
        <v>153</v>
      </c>
    </row>
    <row r="174" spans="1:11" x14ac:dyDescent="0.25">
      <c r="A174">
        <v>306</v>
      </c>
      <c r="B174">
        <v>831630</v>
      </c>
      <c r="C174" s="61" t="s">
        <v>279</v>
      </c>
      <c r="D174">
        <v>1</v>
      </c>
      <c r="E174" s="61" t="s">
        <v>279</v>
      </c>
      <c r="F174" s="61" t="s">
        <v>280</v>
      </c>
      <c r="G174" s="61" t="s">
        <v>282</v>
      </c>
      <c r="H174">
        <v>10</v>
      </c>
      <c r="I174">
        <v>215313</v>
      </c>
      <c r="J174" t="str">
        <f t="shared" si="2"/>
        <v>F</v>
      </c>
      <c r="K174" t="s">
        <v>153</v>
      </c>
    </row>
    <row r="175" spans="1:11" x14ac:dyDescent="0.25">
      <c r="A175">
        <v>367</v>
      </c>
      <c r="B175">
        <v>831630</v>
      </c>
      <c r="C175" s="61" t="s">
        <v>279</v>
      </c>
      <c r="D175">
        <v>1</v>
      </c>
      <c r="E175" s="61" t="s">
        <v>279</v>
      </c>
      <c r="F175" s="61" t="s">
        <v>280</v>
      </c>
      <c r="G175" s="61" t="s">
        <v>283</v>
      </c>
      <c r="H175">
        <v>10</v>
      </c>
      <c r="I175">
        <v>215314</v>
      </c>
      <c r="J175" t="str">
        <f t="shared" si="2"/>
        <v>F</v>
      </c>
      <c r="K175" t="s">
        <v>153</v>
      </c>
    </row>
    <row r="176" spans="1:11" x14ac:dyDescent="0.25">
      <c r="A176">
        <v>570</v>
      </c>
      <c r="B176">
        <v>831630</v>
      </c>
      <c r="C176" s="61" t="s">
        <v>279</v>
      </c>
      <c r="D176">
        <v>1</v>
      </c>
      <c r="E176" s="61" t="s">
        <v>279</v>
      </c>
      <c r="F176" s="61" t="s">
        <v>280</v>
      </c>
      <c r="G176" s="61" t="s">
        <v>273</v>
      </c>
      <c r="H176">
        <v>10</v>
      </c>
      <c r="I176">
        <v>215316</v>
      </c>
      <c r="J176" t="str">
        <f t="shared" si="2"/>
        <v>T</v>
      </c>
      <c r="K176" t="s">
        <v>153</v>
      </c>
    </row>
    <row r="177" spans="1:11" x14ac:dyDescent="0.25">
      <c r="A177">
        <v>638</v>
      </c>
      <c r="B177">
        <v>831630</v>
      </c>
      <c r="C177" s="61" t="s">
        <v>279</v>
      </c>
      <c r="D177">
        <v>1</v>
      </c>
      <c r="E177" s="61" t="s">
        <v>279</v>
      </c>
      <c r="F177" s="61" t="s">
        <v>280</v>
      </c>
      <c r="G177" s="61" t="s">
        <v>273</v>
      </c>
      <c r="H177">
        <v>10</v>
      </c>
      <c r="I177">
        <v>215316</v>
      </c>
      <c r="J177" t="str">
        <f t="shared" si="2"/>
        <v>F</v>
      </c>
      <c r="K177" t="s">
        <v>153</v>
      </c>
    </row>
    <row r="178" spans="1:11" x14ac:dyDescent="0.25">
      <c r="A178">
        <v>557</v>
      </c>
      <c r="B178">
        <v>831630</v>
      </c>
      <c r="C178" s="61" t="s">
        <v>279</v>
      </c>
      <c r="D178">
        <v>1</v>
      </c>
      <c r="E178" s="61" t="s">
        <v>279</v>
      </c>
      <c r="F178" s="61" t="s">
        <v>280</v>
      </c>
      <c r="G178" s="61" t="s">
        <v>274</v>
      </c>
      <c r="H178">
        <v>10</v>
      </c>
      <c r="I178">
        <v>215317</v>
      </c>
      <c r="J178" t="str">
        <f t="shared" si="2"/>
        <v>F</v>
      </c>
      <c r="K178" t="s">
        <v>153</v>
      </c>
    </row>
    <row r="179" spans="1:11" x14ac:dyDescent="0.25">
      <c r="A179">
        <v>534</v>
      </c>
      <c r="B179">
        <v>831720</v>
      </c>
      <c r="C179" s="61" t="s">
        <v>284</v>
      </c>
      <c r="D179">
        <v>1</v>
      </c>
      <c r="E179" s="61" t="s">
        <v>284</v>
      </c>
      <c r="F179" s="61" t="s">
        <v>285</v>
      </c>
      <c r="G179" s="61" t="s">
        <v>286</v>
      </c>
      <c r="H179">
        <v>11</v>
      </c>
      <c r="I179">
        <v>143119</v>
      </c>
      <c r="J179" t="str">
        <f t="shared" si="2"/>
        <v>F</v>
      </c>
      <c r="K179" t="s">
        <v>153</v>
      </c>
    </row>
    <row r="180" spans="1:11" x14ac:dyDescent="0.25">
      <c r="A180">
        <v>536</v>
      </c>
      <c r="B180">
        <v>831720</v>
      </c>
      <c r="C180" s="61" t="s">
        <v>284</v>
      </c>
      <c r="D180">
        <v>1</v>
      </c>
      <c r="E180" s="61" t="s">
        <v>284</v>
      </c>
      <c r="F180" s="61" t="s">
        <v>285</v>
      </c>
      <c r="G180" s="61" t="s">
        <v>287</v>
      </c>
      <c r="H180">
        <v>11</v>
      </c>
      <c r="I180">
        <v>143121</v>
      </c>
      <c r="J180" t="str">
        <f t="shared" si="2"/>
        <v>T</v>
      </c>
      <c r="K180" t="s">
        <v>153</v>
      </c>
    </row>
    <row r="181" spans="1:11" x14ac:dyDescent="0.25">
      <c r="A181">
        <v>537</v>
      </c>
      <c r="B181">
        <v>831720</v>
      </c>
      <c r="C181" s="61" t="s">
        <v>284</v>
      </c>
      <c r="D181">
        <v>1</v>
      </c>
      <c r="E181" s="61" t="s">
        <v>284</v>
      </c>
      <c r="F181" s="61" t="s">
        <v>285</v>
      </c>
      <c r="G181" s="61" t="s">
        <v>287</v>
      </c>
      <c r="H181">
        <v>11</v>
      </c>
      <c r="I181">
        <v>143121</v>
      </c>
      <c r="J181" t="str">
        <f t="shared" si="2"/>
        <v>F</v>
      </c>
      <c r="K181" t="s">
        <v>153</v>
      </c>
    </row>
    <row r="182" spans="1:11" x14ac:dyDescent="0.25">
      <c r="A182">
        <v>298</v>
      </c>
      <c r="B182">
        <v>831720</v>
      </c>
      <c r="C182" s="61" t="s">
        <v>284</v>
      </c>
      <c r="D182">
        <v>1</v>
      </c>
      <c r="E182" s="61" t="s">
        <v>284</v>
      </c>
      <c r="F182" s="61" t="s">
        <v>285</v>
      </c>
      <c r="G182" s="61" t="s">
        <v>288</v>
      </c>
      <c r="H182">
        <v>11</v>
      </c>
      <c r="I182">
        <v>143122</v>
      </c>
      <c r="J182" t="str">
        <f t="shared" si="2"/>
        <v>F</v>
      </c>
      <c r="K182" t="s">
        <v>153</v>
      </c>
    </row>
    <row r="183" spans="1:11" x14ac:dyDescent="0.25">
      <c r="A183">
        <v>300</v>
      </c>
      <c r="B183">
        <v>831720</v>
      </c>
      <c r="C183" s="61" t="s">
        <v>284</v>
      </c>
      <c r="D183">
        <v>1</v>
      </c>
      <c r="E183" s="61" t="s">
        <v>284</v>
      </c>
      <c r="F183" s="61" t="s">
        <v>285</v>
      </c>
      <c r="G183" s="61" t="s">
        <v>289</v>
      </c>
      <c r="H183">
        <v>11</v>
      </c>
      <c r="I183">
        <v>143126</v>
      </c>
      <c r="J183" t="str">
        <f t="shared" si="2"/>
        <v>F</v>
      </c>
      <c r="K183" t="s">
        <v>153</v>
      </c>
    </row>
    <row r="184" spans="1:11" x14ac:dyDescent="0.25">
      <c r="A184">
        <v>345</v>
      </c>
      <c r="B184">
        <v>831720</v>
      </c>
      <c r="C184" s="61" t="s">
        <v>284</v>
      </c>
      <c r="D184">
        <v>1</v>
      </c>
      <c r="E184" s="61" t="s">
        <v>284</v>
      </c>
      <c r="F184" s="61" t="s">
        <v>285</v>
      </c>
      <c r="G184" s="61" t="s">
        <v>290</v>
      </c>
      <c r="H184">
        <v>11</v>
      </c>
      <c r="I184">
        <v>143216</v>
      </c>
      <c r="J184" t="str">
        <f t="shared" si="2"/>
        <v>F</v>
      </c>
      <c r="K184" t="s">
        <v>153</v>
      </c>
    </row>
    <row r="185" spans="1:11" x14ac:dyDescent="0.25">
      <c r="A185">
        <v>436</v>
      </c>
      <c r="B185">
        <v>831720</v>
      </c>
      <c r="C185" s="61" t="s">
        <v>284</v>
      </c>
      <c r="D185">
        <v>1</v>
      </c>
      <c r="E185" s="61" t="s">
        <v>284</v>
      </c>
      <c r="F185" s="61" t="s">
        <v>285</v>
      </c>
      <c r="G185" s="61" t="s">
        <v>291</v>
      </c>
      <c r="H185">
        <v>11</v>
      </c>
      <c r="I185">
        <v>143217</v>
      </c>
      <c r="J185" t="str">
        <f t="shared" si="2"/>
        <v>F</v>
      </c>
      <c r="K185" t="s">
        <v>153</v>
      </c>
    </row>
    <row r="186" spans="1:11" x14ac:dyDescent="0.25">
      <c r="A186">
        <v>435</v>
      </c>
      <c r="B186">
        <v>831720</v>
      </c>
      <c r="C186" s="61" t="s">
        <v>284</v>
      </c>
      <c r="D186">
        <v>1</v>
      </c>
      <c r="E186" s="61" t="s">
        <v>284</v>
      </c>
      <c r="F186" s="61" t="s">
        <v>285</v>
      </c>
      <c r="G186" s="61" t="s">
        <v>292</v>
      </c>
      <c r="H186">
        <v>11</v>
      </c>
      <c r="I186">
        <v>143218</v>
      </c>
      <c r="J186" t="str">
        <f t="shared" si="2"/>
        <v>F</v>
      </c>
      <c r="K186" t="s">
        <v>153</v>
      </c>
    </row>
    <row r="187" spans="1:11" x14ac:dyDescent="0.25">
      <c r="A187">
        <v>296</v>
      </c>
      <c r="B187">
        <v>831720</v>
      </c>
      <c r="C187" s="61" t="s">
        <v>284</v>
      </c>
      <c r="D187">
        <v>1</v>
      </c>
      <c r="E187" s="61" t="s">
        <v>284</v>
      </c>
      <c r="F187" s="61" t="s">
        <v>285</v>
      </c>
      <c r="G187" s="61" t="s">
        <v>293</v>
      </c>
      <c r="H187">
        <v>11</v>
      </c>
      <c r="I187">
        <v>143222</v>
      </c>
      <c r="J187" t="str">
        <f t="shared" si="2"/>
        <v>F</v>
      </c>
      <c r="K187" t="s">
        <v>153</v>
      </c>
    </row>
    <row r="188" spans="1:11" x14ac:dyDescent="0.25">
      <c r="A188">
        <v>297</v>
      </c>
      <c r="B188">
        <v>831720</v>
      </c>
      <c r="C188" s="61" t="s">
        <v>284</v>
      </c>
      <c r="D188">
        <v>1</v>
      </c>
      <c r="E188" s="61" t="s">
        <v>284</v>
      </c>
      <c r="F188" s="61" t="s">
        <v>285</v>
      </c>
      <c r="G188" s="61" t="s">
        <v>294</v>
      </c>
      <c r="H188">
        <v>11</v>
      </c>
      <c r="I188">
        <v>143223</v>
      </c>
      <c r="J188" t="str">
        <f t="shared" si="2"/>
        <v>F</v>
      </c>
      <c r="K188" t="s">
        <v>153</v>
      </c>
    </row>
    <row r="189" spans="1:11" x14ac:dyDescent="0.25">
      <c r="A189">
        <v>295</v>
      </c>
      <c r="D189">
        <v>1</v>
      </c>
      <c r="E189" s="61" t="s">
        <v>284</v>
      </c>
      <c r="F189" s="61" t="s">
        <v>285</v>
      </c>
      <c r="G189" s="61" t="s">
        <v>295</v>
      </c>
      <c r="H189">
        <v>11</v>
      </c>
      <c r="I189">
        <v>143228</v>
      </c>
      <c r="J189" t="str">
        <f t="shared" si="2"/>
        <v>F</v>
      </c>
      <c r="K189" t="s">
        <v>153</v>
      </c>
    </row>
    <row r="190" spans="1:11" x14ac:dyDescent="0.25">
      <c r="A190">
        <v>293</v>
      </c>
      <c r="D190">
        <v>1</v>
      </c>
      <c r="E190" s="61" t="s">
        <v>284</v>
      </c>
      <c r="F190" s="61" t="s">
        <v>285</v>
      </c>
      <c r="G190" s="61" t="s">
        <v>296</v>
      </c>
      <c r="H190">
        <v>11</v>
      </c>
      <c r="I190">
        <v>143230</v>
      </c>
      <c r="J190" t="str">
        <f t="shared" si="2"/>
        <v>F</v>
      </c>
      <c r="K190" t="s">
        <v>153</v>
      </c>
    </row>
    <row r="191" spans="1:11" x14ac:dyDescent="0.25">
      <c r="A191">
        <v>433</v>
      </c>
      <c r="B191">
        <v>831720</v>
      </c>
      <c r="C191" s="61" t="s">
        <v>284</v>
      </c>
      <c r="D191">
        <v>1</v>
      </c>
      <c r="E191" s="61" t="s">
        <v>284</v>
      </c>
      <c r="F191" s="61" t="s">
        <v>285</v>
      </c>
      <c r="G191" s="61" t="s">
        <v>297</v>
      </c>
      <c r="H191">
        <v>11</v>
      </c>
      <c r="I191">
        <v>143322</v>
      </c>
      <c r="J191" t="str">
        <f t="shared" si="2"/>
        <v>F</v>
      </c>
      <c r="K191" t="s">
        <v>153</v>
      </c>
    </row>
    <row r="192" spans="1:11" x14ac:dyDescent="0.25">
      <c r="A192">
        <v>341</v>
      </c>
      <c r="B192">
        <v>831720</v>
      </c>
      <c r="C192" s="61" t="s">
        <v>284</v>
      </c>
      <c r="D192">
        <v>1</v>
      </c>
      <c r="E192" s="61" t="s">
        <v>284</v>
      </c>
      <c r="F192" s="61" t="s">
        <v>285</v>
      </c>
      <c r="G192" s="61" t="s">
        <v>298</v>
      </c>
      <c r="H192">
        <v>11</v>
      </c>
      <c r="I192">
        <v>143323</v>
      </c>
      <c r="J192" t="str">
        <f t="shared" si="2"/>
        <v>T</v>
      </c>
      <c r="K192" t="s">
        <v>153</v>
      </c>
    </row>
    <row r="193" spans="1:11" x14ac:dyDescent="0.25">
      <c r="A193">
        <v>434</v>
      </c>
      <c r="B193">
        <v>831720</v>
      </c>
      <c r="C193" s="61" t="s">
        <v>284</v>
      </c>
      <c r="D193">
        <v>1</v>
      </c>
      <c r="E193" s="61" t="s">
        <v>284</v>
      </c>
      <c r="F193" s="61" t="s">
        <v>285</v>
      </c>
      <c r="G193" s="61" t="s">
        <v>298</v>
      </c>
      <c r="H193">
        <v>11</v>
      </c>
      <c r="I193">
        <v>143323</v>
      </c>
      <c r="J193" t="str">
        <f t="shared" si="2"/>
        <v>F</v>
      </c>
      <c r="K193" t="s">
        <v>153</v>
      </c>
    </row>
    <row r="194" spans="1:11" x14ac:dyDescent="0.25">
      <c r="A194">
        <v>291</v>
      </c>
      <c r="B194">
        <v>831720</v>
      </c>
      <c r="C194" s="61" t="s">
        <v>284</v>
      </c>
      <c r="D194">
        <v>1</v>
      </c>
      <c r="E194" s="61" t="s">
        <v>284</v>
      </c>
      <c r="F194" s="61" t="s">
        <v>285</v>
      </c>
      <c r="G194" s="61" t="s">
        <v>299</v>
      </c>
      <c r="H194">
        <v>11</v>
      </c>
      <c r="I194">
        <v>143324</v>
      </c>
      <c r="J194" t="str">
        <f t="shared" ref="J194:J257" si="3">IF(I194=I195,"T","F")</f>
        <v>T</v>
      </c>
      <c r="K194" t="s">
        <v>153</v>
      </c>
    </row>
    <row r="195" spans="1:11" x14ac:dyDescent="0.25">
      <c r="A195">
        <v>342</v>
      </c>
      <c r="B195">
        <v>831720</v>
      </c>
      <c r="C195" s="61" t="s">
        <v>284</v>
      </c>
      <c r="D195">
        <v>1</v>
      </c>
      <c r="E195" s="61" t="s">
        <v>284</v>
      </c>
      <c r="F195" s="61" t="s">
        <v>285</v>
      </c>
      <c r="G195" s="61" t="s">
        <v>299</v>
      </c>
      <c r="H195">
        <v>11</v>
      </c>
      <c r="I195">
        <v>143324</v>
      </c>
      <c r="J195" t="str">
        <f t="shared" si="3"/>
        <v>F</v>
      </c>
      <c r="K195" t="s">
        <v>153</v>
      </c>
    </row>
    <row r="196" spans="1:11" x14ac:dyDescent="0.25">
      <c r="A196">
        <v>485</v>
      </c>
      <c r="D196">
        <v>1</v>
      </c>
      <c r="E196" s="61" t="s">
        <v>284</v>
      </c>
      <c r="F196" s="61" t="s">
        <v>285</v>
      </c>
      <c r="G196" s="61" t="s">
        <v>300</v>
      </c>
      <c r="H196">
        <v>11</v>
      </c>
      <c r="I196">
        <v>143326</v>
      </c>
      <c r="J196" t="str">
        <f t="shared" si="3"/>
        <v>F</v>
      </c>
      <c r="K196" t="s">
        <v>153</v>
      </c>
    </row>
    <row r="197" spans="1:11" x14ac:dyDescent="0.25">
      <c r="A197">
        <v>488</v>
      </c>
      <c r="B197">
        <v>831720</v>
      </c>
      <c r="C197" s="61" t="s">
        <v>284</v>
      </c>
      <c r="D197">
        <v>1</v>
      </c>
      <c r="E197" s="61" t="s">
        <v>284</v>
      </c>
      <c r="F197" s="61" t="s">
        <v>285</v>
      </c>
      <c r="G197" s="61" t="s">
        <v>301</v>
      </c>
      <c r="H197">
        <v>11</v>
      </c>
      <c r="I197">
        <v>143413</v>
      </c>
      <c r="J197" t="str">
        <f t="shared" si="3"/>
        <v>F</v>
      </c>
      <c r="K197" t="s">
        <v>153</v>
      </c>
    </row>
    <row r="198" spans="1:11" x14ac:dyDescent="0.25">
      <c r="A198">
        <v>715</v>
      </c>
      <c r="B198">
        <v>831888</v>
      </c>
      <c r="C198" s="61" t="s">
        <v>302</v>
      </c>
      <c r="D198">
        <v>1</v>
      </c>
      <c r="E198" s="61" t="s">
        <v>302</v>
      </c>
      <c r="F198" s="61" t="s">
        <v>303</v>
      </c>
      <c r="G198" s="61" t="s">
        <v>304</v>
      </c>
      <c r="H198">
        <v>12</v>
      </c>
      <c r="I198">
        <v>92305</v>
      </c>
      <c r="J198" t="str">
        <f t="shared" si="3"/>
        <v>T</v>
      </c>
      <c r="K198" t="s">
        <v>153</v>
      </c>
    </row>
    <row r="199" spans="1:11" x14ac:dyDescent="0.25">
      <c r="A199">
        <v>724</v>
      </c>
      <c r="D199">
        <v>1</v>
      </c>
      <c r="E199" s="61" t="s">
        <v>302</v>
      </c>
      <c r="F199" s="61" t="s">
        <v>303</v>
      </c>
      <c r="G199" s="61" t="s">
        <v>304</v>
      </c>
      <c r="H199">
        <v>12</v>
      </c>
      <c r="I199">
        <v>92305</v>
      </c>
      <c r="J199" t="str">
        <f t="shared" si="3"/>
        <v>F</v>
      </c>
      <c r="K199" t="s">
        <v>153</v>
      </c>
    </row>
    <row r="200" spans="1:11" x14ac:dyDescent="0.25">
      <c r="A200">
        <v>713</v>
      </c>
      <c r="B200">
        <v>831888</v>
      </c>
      <c r="C200" s="61" t="s">
        <v>302</v>
      </c>
      <c r="D200">
        <v>1</v>
      </c>
      <c r="E200" s="61" t="s">
        <v>302</v>
      </c>
      <c r="F200" s="61" t="s">
        <v>303</v>
      </c>
      <c r="G200" s="61" t="s">
        <v>305</v>
      </c>
      <c r="H200">
        <v>12</v>
      </c>
      <c r="I200">
        <v>92401</v>
      </c>
      <c r="J200" t="str">
        <f t="shared" si="3"/>
        <v>F</v>
      </c>
      <c r="K200" t="s">
        <v>153</v>
      </c>
    </row>
    <row r="201" spans="1:11" x14ac:dyDescent="0.25">
      <c r="A201">
        <v>727</v>
      </c>
      <c r="D201">
        <v>1</v>
      </c>
      <c r="E201" s="61" t="s">
        <v>302</v>
      </c>
      <c r="F201" s="61" t="s">
        <v>303</v>
      </c>
      <c r="G201" s="61" t="s">
        <v>306</v>
      </c>
      <c r="H201">
        <v>12</v>
      </c>
      <c r="I201">
        <v>102327</v>
      </c>
      <c r="J201" t="str">
        <f t="shared" si="3"/>
        <v>T</v>
      </c>
      <c r="K201" t="s">
        <v>153</v>
      </c>
    </row>
    <row r="202" spans="1:11" x14ac:dyDescent="0.25">
      <c r="A202">
        <v>734</v>
      </c>
      <c r="D202">
        <v>1</v>
      </c>
      <c r="E202" s="61" t="s">
        <v>302</v>
      </c>
      <c r="F202" s="61" t="s">
        <v>303</v>
      </c>
      <c r="G202" s="61" t="s">
        <v>306</v>
      </c>
      <c r="H202">
        <v>12</v>
      </c>
      <c r="I202">
        <v>102327</v>
      </c>
      <c r="J202" t="str">
        <f t="shared" si="3"/>
        <v>F</v>
      </c>
      <c r="K202" t="s">
        <v>153</v>
      </c>
    </row>
    <row r="203" spans="1:11" x14ac:dyDescent="0.25">
      <c r="A203">
        <v>721</v>
      </c>
      <c r="D203">
        <v>1</v>
      </c>
      <c r="E203" s="61" t="s">
        <v>302</v>
      </c>
      <c r="F203" s="61" t="s">
        <v>303</v>
      </c>
      <c r="G203" s="61" t="s">
        <v>307</v>
      </c>
      <c r="H203">
        <v>12</v>
      </c>
      <c r="I203">
        <v>102328</v>
      </c>
      <c r="J203" t="str">
        <f t="shared" si="3"/>
        <v>F</v>
      </c>
      <c r="K203" t="s">
        <v>153</v>
      </c>
    </row>
    <row r="204" spans="1:11" x14ac:dyDescent="0.25">
      <c r="A204">
        <v>722</v>
      </c>
      <c r="D204">
        <v>1</v>
      </c>
      <c r="E204" s="61" t="s">
        <v>302</v>
      </c>
      <c r="F204" s="61" t="s">
        <v>303</v>
      </c>
      <c r="G204" s="61" t="s">
        <v>308</v>
      </c>
      <c r="H204">
        <v>12</v>
      </c>
      <c r="I204">
        <v>102332</v>
      </c>
      <c r="J204" t="str">
        <f t="shared" si="3"/>
        <v>F</v>
      </c>
      <c r="K204" t="s">
        <v>153</v>
      </c>
    </row>
    <row r="205" spans="1:11" x14ac:dyDescent="0.25">
      <c r="A205">
        <v>730</v>
      </c>
      <c r="B205">
        <v>831888</v>
      </c>
      <c r="C205" s="61" t="s">
        <v>302</v>
      </c>
      <c r="D205">
        <v>1</v>
      </c>
      <c r="E205" s="61" t="s">
        <v>302</v>
      </c>
      <c r="F205" s="61" t="s">
        <v>303</v>
      </c>
      <c r="G205" s="61" t="s">
        <v>309</v>
      </c>
      <c r="H205">
        <v>12</v>
      </c>
      <c r="I205">
        <v>102424</v>
      </c>
      <c r="J205" t="str">
        <f t="shared" si="3"/>
        <v>F</v>
      </c>
      <c r="K205" t="s">
        <v>153</v>
      </c>
    </row>
    <row r="206" spans="1:11" x14ac:dyDescent="0.25">
      <c r="A206">
        <v>731</v>
      </c>
      <c r="B206">
        <v>831888</v>
      </c>
      <c r="C206" s="61" t="s">
        <v>302</v>
      </c>
      <c r="D206">
        <v>1</v>
      </c>
      <c r="E206" s="61" t="s">
        <v>302</v>
      </c>
      <c r="F206" s="61" t="s">
        <v>303</v>
      </c>
      <c r="G206" s="61" t="s">
        <v>310</v>
      </c>
      <c r="H206">
        <v>12</v>
      </c>
      <c r="I206">
        <v>102425</v>
      </c>
      <c r="J206" t="str">
        <f t="shared" si="3"/>
        <v>F</v>
      </c>
      <c r="K206" t="s">
        <v>153</v>
      </c>
    </row>
    <row r="207" spans="1:11" x14ac:dyDescent="0.25">
      <c r="A207">
        <v>375</v>
      </c>
      <c r="B207">
        <v>832012</v>
      </c>
      <c r="C207" s="61" t="s">
        <v>311</v>
      </c>
      <c r="D207">
        <v>1</v>
      </c>
      <c r="E207" s="61" t="s">
        <v>311</v>
      </c>
      <c r="F207" s="61" t="s">
        <v>312</v>
      </c>
      <c r="G207" s="61" t="s">
        <v>313</v>
      </c>
      <c r="H207">
        <v>13</v>
      </c>
      <c r="I207">
        <v>143313</v>
      </c>
      <c r="J207" t="str">
        <f t="shared" si="3"/>
        <v>T</v>
      </c>
      <c r="K207" t="s">
        <v>153</v>
      </c>
    </row>
    <row r="208" spans="1:11" x14ac:dyDescent="0.25">
      <c r="A208">
        <v>548</v>
      </c>
      <c r="D208">
        <v>1</v>
      </c>
      <c r="E208" s="61" t="s">
        <v>311</v>
      </c>
      <c r="F208" s="61" t="s">
        <v>312</v>
      </c>
      <c r="G208" s="61" t="s">
        <v>313</v>
      </c>
      <c r="H208">
        <v>13</v>
      </c>
      <c r="I208">
        <v>143313</v>
      </c>
      <c r="J208" t="str">
        <f t="shared" si="3"/>
        <v>F</v>
      </c>
      <c r="K208" t="s">
        <v>153</v>
      </c>
    </row>
    <row r="209" spans="1:11" x14ac:dyDescent="0.25">
      <c r="A209">
        <v>373</v>
      </c>
      <c r="B209">
        <v>832012</v>
      </c>
      <c r="C209" s="61" t="s">
        <v>311</v>
      </c>
      <c r="D209">
        <v>1</v>
      </c>
      <c r="E209" s="61" t="s">
        <v>311</v>
      </c>
      <c r="F209" s="61" t="s">
        <v>312</v>
      </c>
      <c r="G209" s="61" t="s">
        <v>314</v>
      </c>
      <c r="H209">
        <v>13</v>
      </c>
      <c r="I209">
        <v>143315</v>
      </c>
      <c r="J209" t="str">
        <f t="shared" si="3"/>
        <v>T</v>
      </c>
      <c r="K209" t="s">
        <v>153</v>
      </c>
    </row>
    <row r="210" spans="1:11" x14ac:dyDescent="0.25">
      <c r="A210">
        <v>385</v>
      </c>
      <c r="B210">
        <v>832012</v>
      </c>
      <c r="C210" s="61" t="s">
        <v>311</v>
      </c>
      <c r="D210">
        <v>1</v>
      </c>
      <c r="E210" s="61" t="s">
        <v>311</v>
      </c>
      <c r="F210" s="61" t="s">
        <v>312</v>
      </c>
      <c r="G210" s="61" t="s">
        <v>314</v>
      </c>
      <c r="H210">
        <v>13</v>
      </c>
      <c r="I210">
        <v>143315</v>
      </c>
      <c r="J210" t="str">
        <f t="shared" si="3"/>
        <v>T</v>
      </c>
      <c r="K210" t="s">
        <v>153</v>
      </c>
    </row>
    <row r="211" spans="1:11" x14ac:dyDescent="0.25">
      <c r="A211">
        <v>594</v>
      </c>
      <c r="B211">
        <v>832012</v>
      </c>
      <c r="C211" s="61" t="s">
        <v>311</v>
      </c>
      <c r="D211">
        <v>1</v>
      </c>
      <c r="E211" s="61" t="s">
        <v>311</v>
      </c>
      <c r="F211" s="61" t="s">
        <v>312</v>
      </c>
      <c r="G211" s="61" t="s">
        <v>314</v>
      </c>
      <c r="H211">
        <v>13</v>
      </c>
      <c r="I211">
        <v>143315</v>
      </c>
      <c r="J211" t="str">
        <f t="shared" si="3"/>
        <v>F</v>
      </c>
      <c r="K211" t="s">
        <v>153</v>
      </c>
    </row>
    <row r="212" spans="1:11" x14ac:dyDescent="0.25">
      <c r="A212">
        <v>384</v>
      </c>
      <c r="B212">
        <v>832012</v>
      </c>
      <c r="C212" s="61" t="s">
        <v>311</v>
      </c>
      <c r="D212">
        <v>1</v>
      </c>
      <c r="E212" s="61" t="s">
        <v>311</v>
      </c>
      <c r="F212" s="61" t="s">
        <v>312</v>
      </c>
      <c r="G212" s="61" t="s">
        <v>315</v>
      </c>
      <c r="H212">
        <v>13</v>
      </c>
      <c r="I212">
        <v>143316</v>
      </c>
      <c r="J212" t="str">
        <f t="shared" si="3"/>
        <v>F</v>
      </c>
      <c r="K212" t="s">
        <v>153</v>
      </c>
    </row>
    <row r="213" spans="1:11" x14ac:dyDescent="0.25">
      <c r="A213">
        <v>695</v>
      </c>
      <c r="D213">
        <v>1</v>
      </c>
      <c r="E213" s="61" t="s">
        <v>316</v>
      </c>
      <c r="F213" s="61" t="s">
        <v>317</v>
      </c>
      <c r="G213" s="61" t="s">
        <v>318</v>
      </c>
      <c r="H213">
        <v>14</v>
      </c>
      <c r="I213">
        <v>133102</v>
      </c>
      <c r="J213" t="str">
        <f t="shared" si="3"/>
        <v>F</v>
      </c>
      <c r="K213" t="s">
        <v>153</v>
      </c>
    </row>
    <row r="214" spans="1:11" x14ac:dyDescent="0.25">
      <c r="A214">
        <v>519</v>
      </c>
      <c r="D214">
        <v>1</v>
      </c>
      <c r="E214" s="61" t="s">
        <v>316</v>
      </c>
      <c r="F214" s="61" t="s">
        <v>317</v>
      </c>
      <c r="G214" s="61" t="s">
        <v>319</v>
      </c>
      <c r="H214">
        <v>14</v>
      </c>
      <c r="I214">
        <v>143120</v>
      </c>
      <c r="J214" t="str">
        <f t="shared" si="3"/>
        <v>F</v>
      </c>
      <c r="K214" t="s">
        <v>153</v>
      </c>
    </row>
    <row r="215" spans="1:11" x14ac:dyDescent="0.25">
      <c r="A215">
        <v>428</v>
      </c>
      <c r="D215">
        <v>1</v>
      </c>
      <c r="E215" s="61" t="s">
        <v>316</v>
      </c>
      <c r="F215" s="61" t="s">
        <v>317</v>
      </c>
      <c r="G215" s="61" t="s">
        <v>320</v>
      </c>
      <c r="H215">
        <v>14</v>
      </c>
      <c r="I215">
        <v>143128</v>
      </c>
      <c r="J215" t="str">
        <f t="shared" si="3"/>
        <v>F</v>
      </c>
      <c r="K215" t="s">
        <v>153</v>
      </c>
    </row>
    <row r="216" spans="1:11" x14ac:dyDescent="0.25">
      <c r="A216">
        <v>427</v>
      </c>
      <c r="D216">
        <v>1</v>
      </c>
      <c r="E216" s="61" t="s">
        <v>316</v>
      </c>
      <c r="F216" s="61" t="s">
        <v>317</v>
      </c>
      <c r="G216" s="61" t="s">
        <v>321</v>
      </c>
      <c r="H216">
        <v>14</v>
      </c>
      <c r="I216">
        <v>143129</v>
      </c>
      <c r="J216" t="str">
        <f t="shared" si="3"/>
        <v>F</v>
      </c>
      <c r="K216" t="s">
        <v>153</v>
      </c>
    </row>
    <row r="217" spans="1:11" x14ac:dyDescent="0.25">
      <c r="A217">
        <v>633</v>
      </c>
      <c r="D217">
        <v>1</v>
      </c>
      <c r="E217" s="61" t="s">
        <v>316</v>
      </c>
      <c r="F217" s="61" t="s">
        <v>317</v>
      </c>
      <c r="G217" s="61" t="s">
        <v>322</v>
      </c>
      <c r="H217">
        <v>14</v>
      </c>
      <c r="I217">
        <v>143132</v>
      </c>
      <c r="J217" t="str">
        <f t="shared" si="3"/>
        <v>F</v>
      </c>
      <c r="K217" t="s">
        <v>153</v>
      </c>
    </row>
    <row r="218" spans="1:11" x14ac:dyDescent="0.25">
      <c r="A218">
        <v>540</v>
      </c>
      <c r="D218">
        <v>1</v>
      </c>
      <c r="E218" s="61" t="s">
        <v>316</v>
      </c>
      <c r="F218" s="61" t="s">
        <v>317</v>
      </c>
      <c r="G218" s="61" t="s">
        <v>323</v>
      </c>
      <c r="H218">
        <v>14</v>
      </c>
      <c r="I218">
        <v>143133</v>
      </c>
      <c r="J218" t="str">
        <f t="shared" si="3"/>
        <v>T</v>
      </c>
      <c r="K218" t="s">
        <v>153</v>
      </c>
    </row>
    <row r="219" spans="1:11" x14ac:dyDescent="0.25">
      <c r="A219">
        <v>635</v>
      </c>
      <c r="D219">
        <v>1</v>
      </c>
      <c r="E219" s="61" t="s">
        <v>316</v>
      </c>
      <c r="F219" s="61" t="s">
        <v>317</v>
      </c>
      <c r="G219" s="61" t="s">
        <v>323</v>
      </c>
      <c r="H219">
        <v>14</v>
      </c>
      <c r="I219">
        <v>143133</v>
      </c>
      <c r="J219" t="str">
        <f t="shared" si="3"/>
        <v>T</v>
      </c>
      <c r="K219" t="s">
        <v>153</v>
      </c>
    </row>
    <row r="220" spans="1:11" x14ac:dyDescent="0.25">
      <c r="A220">
        <v>757</v>
      </c>
      <c r="D220">
        <v>1</v>
      </c>
      <c r="E220" s="61" t="s">
        <v>316</v>
      </c>
      <c r="F220" s="61" t="s">
        <v>317</v>
      </c>
      <c r="G220" s="61" t="s">
        <v>323</v>
      </c>
      <c r="H220">
        <v>14</v>
      </c>
      <c r="I220">
        <v>143133</v>
      </c>
      <c r="J220" t="str">
        <f t="shared" si="3"/>
        <v>F</v>
      </c>
      <c r="K220" t="s">
        <v>153</v>
      </c>
    </row>
    <row r="221" spans="1:11" x14ac:dyDescent="0.25">
      <c r="A221">
        <v>343</v>
      </c>
      <c r="D221">
        <v>1</v>
      </c>
      <c r="E221" s="61" t="s">
        <v>316</v>
      </c>
      <c r="F221" s="61" t="s">
        <v>317</v>
      </c>
      <c r="G221" s="61" t="s">
        <v>324</v>
      </c>
      <c r="H221">
        <v>14</v>
      </c>
      <c r="I221">
        <v>143134</v>
      </c>
      <c r="J221" t="str">
        <f t="shared" si="3"/>
        <v>T</v>
      </c>
      <c r="K221" t="s">
        <v>153</v>
      </c>
    </row>
    <row r="222" spans="1:11" x14ac:dyDescent="0.25">
      <c r="A222">
        <v>541</v>
      </c>
      <c r="D222">
        <v>1</v>
      </c>
      <c r="E222" s="61" t="s">
        <v>316</v>
      </c>
      <c r="F222" s="61" t="s">
        <v>317</v>
      </c>
      <c r="G222" s="61" t="s">
        <v>324</v>
      </c>
      <c r="H222">
        <v>14</v>
      </c>
      <c r="I222">
        <v>143134</v>
      </c>
      <c r="J222" t="str">
        <f t="shared" si="3"/>
        <v>F</v>
      </c>
      <c r="K222" t="s">
        <v>153</v>
      </c>
    </row>
    <row r="223" spans="1:11" x14ac:dyDescent="0.25">
      <c r="A223">
        <v>344</v>
      </c>
      <c r="D223">
        <v>1</v>
      </c>
      <c r="E223" s="61" t="s">
        <v>316</v>
      </c>
      <c r="F223" s="61" t="s">
        <v>317</v>
      </c>
      <c r="G223" s="61" t="s">
        <v>325</v>
      </c>
      <c r="H223">
        <v>14</v>
      </c>
      <c r="I223">
        <v>143135</v>
      </c>
      <c r="J223" t="str">
        <f t="shared" si="3"/>
        <v>T</v>
      </c>
      <c r="K223" t="s">
        <v>153</v>
      </c>
    </row>
    <row r="224" spans="1:11" x14ac:dyDescent="0.25">
      <c r="A224">
        <v>694</v>
      </c>
      <c r="D224">
        <v>1</v>
      </c>
      <c r="E224" s="61" t="s">
        <v>316</v>
      </c>
      <c r="F224" s="61" t="s">
        <v>317</v>
      </c>
      <c r="G224" s="61" t="s">
        <v>325</v>
      </c>
      <c r="H224">
        <v>14</v>
      </c>
      <c r="I224">
        <v>143135</v>
      </c>
      <c r="J224" t="str">
        <f t="shared" si="3"/>
        <v>F</v>
      </c>
      <c r="K224" t="s">
        <v>153</v>
      </c>
    </row>
    <row r="225" spans="1:11" x14ac:dyDescent="0.25">
      <c r="A225">
        <v>292</v>
      </c>
      <c r="B225">
        <v>833880</v>
      </c>
      <c r="C225" s="61" t="s">
        <v>316</v>
      </c>
      <c r="D225">
        <v>1</v>
      </c>
      <c r="E225" s="61" t="s">
        <v>316</v>
      </c>
      <c r="F225" s="61" t="s">
        <v>317</v>
      </c>
      <c r="G225" s="61" t="s">
        <v>291</v>
      </c>
      <c r="H225">
        <v>14</v>
      </c>
      <c r="I225">
        <v>143217</v>
      </c>
      <c r="J225" t="str">
        <f t="shared" si="3"/>
        <v>T</v>
      </c>
      <c r="K225" t="s">
        <v>153</v>
      </c>
    </row>
    <row r="226" spans="1:11" x14ac:dyDescent="0.25">
      <c r="A226">
        <v>547</v>
      </c>
      <c r="B226">
        <v>833880</v>
      </c>
      <c r="C226" s="61" t="s">
        <v>316</v>
      </c>
      <c r="D226">
        <v>1</v>
      </c>
      <c r="E226" s="61" t="s">
        <v>316</v>
      </c>
      <c r="F226" s="61" t="s">
        <v>317</v>
      </c>
      <c r="G226" s="61" t="s">
        <v>291</v>
      </c>
      <c r="H226">
        <v>14</v>
      </c>
      <c r="I226">
        <v>143217</v>
      </c>
      <c r="J226" t="str">
        <f t="shared" si="3"/>
        <v>F</v>
      </c>
      <c r="K226" t="s">
        <v>153</v>
      </c>
    </row>
    <row r="227" spans="1:11" x14ac:dyDescent="0.25">
      <c r="A227">
        <v>598</v>
      </c>
      <c r="D227">
        <v>1</v>
      </c>
      <c r="E227" s="61" t="s">
        <v>316</v>
      </c>
      <c r="F227" s="61" t="s">
        <v>317</v>
      </c>
      <c r="G227" s="61" t="s">
        <v>294</v>
      </c>
      <c r="H227">
        <v>14</v>
      </c>
      <c r="I227">
        <v>143223</v>
      </c>
      <c r="J227" t="str">
        <f t="shared" si="3"/>
        <v>F</v>
      </c>
      <c r="K227" t="s">
        <v>153</v>
      </c>
    </row>
    <row r="228" spans="1:11" x14ac:dyDescent="0.25">
      <c r="A228">
        <v>542</v>
      </c>
      <c r="D228">
        <v>1</v>
      </c>
      <c r="E228" s="61" t="s">
        <v>316</v>
      </c>
      <c r="F228" s="61" t="s">
        <v>317</v>
      </c>
      <c r="G228" s="61" t="s">
        <v>326</v>
      </c>
      <c r="H228">
        <v>14</v>
      </c>
      <c r="I228">
        <v>143224</v>
      </c>
      <c r="J228" t="str">
        <f t="shared" si="3"/>
        <v>T</v>
      </c>
      <c r="K228" t="s">
        <v>153</v>
      </c>
    </row>
    <row r="229" spans="1:11" x14ac:dyDescent="0.25">
      <c r="A229">
        <v>599</v>
      </c>
      <c r="D229">
        <v>1</v>
      </c>
      <c r="E229" s="61" t="s">
        <v>316</v>
      </c>
      <c r="F229" s="61" t="s">
        <v>317</v>
      </c>
      <c r="G229" s="61" t="s">
        <v>326</v>
      </c>
      <c r="H229">
        <v>14</v>
      </c>
      <c r="I229">
        <v>143224</v>
      </c>
      <c r="J229" t="str">
        <f t="shared" si="3"/>
        <v>T</v>
      </c>
      <c r="K229" t="s">
        <v>153</v>
      </c>
    </row>
    <row r="230" spans="1:11" x14ac:dyDescent="0.25">
      <c r="A230">
        <v>619</v>
      </c>
      <c r="D230">
        <v>1</v>
      </c>
      <c r="E230" s="61" t="s">
        <v>316</v>
      </c>
      <c r="F230" s="61" t="s">
        <v>317</v>
      </c>
      <c r="G230" s="61" t="s">
        <v>326</v>
      </c>
      <c r="H230">
        <v>14</v>
      </c>
      <c r="I230">
        <v>143224</v>
      </c>
      <c r="J230" t="str">
        <f t="shared" si="3"/>
        <v>F</v>
      </c>
      <c r="K230" t="s">
        <v>153</v>
      </c>
    </row>
    <row r="231" spans="1:11" x14ac:dyDescent="0.25">
      <c r="A231">
        <v>97</v>
      </c>
      <c r="B231">
        <v>834083</v>
      </c>
      <c r="C231" s="61" t="s">
        <v>327</v>
      </c>
      <c r="D231">
        <v>1</v>
      </c>
      <c r="E231" s="61" t="s">
        <v>327</v>
      </c>
      <c r="F231" s="61" t="s">
        <v>328</v>
      </c>
      <c r="G231" s="61" t="s">
        <v>329</v>
      </c>
      <c r="H231">
        <v>15</v>
      </c>
      <c r="I231">
        <v>92208</v>
      </c>
      <c r="J231" t="str">
        <f t="shared" si="3"/>
        <v>T</v>
      </c>
      <c r="K231" t="s">
        <v>153</v>
      </c>
    </row>
    <row r="232" spans="1:11" x14ac:dyDescent="0.25">
      <c r="A232">
        <v>178</v>
      </c>
      <c r="B232">
        <v>834083</v>
      </c>
      <c r="C232" s="61" t="s">
        <v>327</v>
      </c>
      <c r="D232">
        <v>1</v>
      </c>
      <c r="E232" s="61" t="s">
        <v>327</v>
      </c>
      <c r="F232" s="61" t="s">
        <v>328</v>
      </c>
      <c r="G232" s="61" t="s">
        <v>329</v>
      </c>
      <c r="H232">
        <v>15</v>
      </c>
      <c r="I232">
        <v>92208</v>
      </c>
      <c r="J232" t="str">
        <f t="shared" si="3"/>
        <v>F</v>
      </c>
      <c r="K232" t="s">
        <v>153</v>
      </c>
    </row>
    <row r="233" spans="1:11" x14ac:dyDescent="0.25">
      <c r="A233">
        <v>59</v>
      </c>
      <c r="B233">
        <v>834083</v>
      </c>
      <c r="C233" s="61" t="s">
        <v>327</v>
      </c>
      <c r="D233">
        <v>1</v>
      </c>
      <c r="E233" s="61" t="s">
        <v>327</v>
      </c>
      <c r="F233" s="61" t="s">
        <v>328</v>
      </c>
      <c r="G233" s="61" t="s">
        <v>330</v>
      </c>
      <c r="H233">
        <v>15</v>
      </c>
      <c r="I233">
        <v>92307</v>
      </c>
      <c r="J233" t="str">
        <f t="shared" si="3"/>
        <v>F</v>
      </c>
      <c r="K233" t="s">
        <v>153</v>
      </c>
    </row>
    <row r="234" spans="1:11" x14ac:dyDescent="0.25">
      <c r="A234">
        <v>102</v>
      </c>
      <c r="B234">
        <v>834083</v>
      </c>
      <c r="C234" s="61" t="s">
        <v>327</v>
      </c>
      <c r="D234">
        <v>1</v>
      </c>
      <c r="E234" s="61" t="s">
        <v>327</v>
      </c>
      <c r="F234" s="61" t="s">
        <v>328</v>
      </c>
      <c r="G234" s="61" t="s">
        <v>331</v>
      </c>
      <c r="H234">
        <v>15</v>
      </c>
      <c r="I234">
        <v>92308</v>
      </c>
      <c r="J234" t="str">
        <f t="shared" si="3"/>
        <v>T</v>
      </c>
      <c r="K234" t="s">
        <v>153</v>
      </c>
    </row>
    <row r="235" spans="1:11" x14ac:dyDescent="0.25">
      <c r="A235">
        <v>117</v>
      </c>
      <c r="B235">
        <v>834083</v>
      </c>
      <c r="C235" s="61" t="s">
        <v>327</v>
      </c>
      <c r="D235">
        <v>1</v>
      </c>
      <c r="E235" s="61" t="s">
        <v>327</v>
      </c>
      <c r="F235" s="61" t="s">
        <v>328</v>
      </c>
      <c r="G235" s="61" t="s">
        <v>331</v>
      </c>
      <c r="H235">
        <v>15</v>
      </c>
      <c r="I235">
        <v>92308</v>
      </c>
      <c r="J235" t="str">
        <f t="shared" si="3"/>
        <v>T</v>
      </c>
      <c r="K235" t="s">
        <v>153</v>
      </c>
    </row>
    <row r="236" spans="1:11" x14ac:dyDescent="0.25">
      <c r="A236">
        <v>158</v>
      </c>
      <c r="B236">
        <v>834083</v>
      </c>
      <c r="C236" s="61" t="s">
        <v>327</v>
      </c>
      <c r="D236">
        <v>1</v>
      </c>
      <c r="E236" s="61" t="s">
        <v>327</v>
      </c>
      <c r="F236" s="61" t="s">
        <v>328</v>
      </c>
      <c r="G236" s="61" t="s">
        <v>331</v>
      </c>
      <c r="H236">
        <v>15</v>
      </c>
      <c r="I236">
        <v>92308</v>
      </c>
      <c r="J236" t="str">
        <f t="shared" si="3"/>
        <v>T</v>
      </c>
      <c r="K236" t="s">
        <v>153</v>
      </c>
    </row>
    <row r="237" spans="1:11" x14ac:dyDescent="0.25">
      <c r="A237">
        <v>164</v>
      </c>
      <c r="B237">
        <v>834083</v>
      </c>
      <c r="C237" s="61" t="s">
        <v>327</v>
      </c>
      <c r="D237">
        <v>1</v>
      </c>
      <c r="E237" s="61" t="s">
        <v>327</v>
      </c>
      <c r="F237" s="61" t="s">
        <v>328</v>
      </c>
      <c r="G237" s="61" t="s">
        <v>331</v>
      </c>
      <c r="H237">
        <v>15</v>
      </c>
      <c r="I237">
        <v>92308</v>
      </c>
      <c r="J237" t="str">
        <f t="shared" si="3"/>
        <v>T</v>
      </c>
      <c r="K237" t="s">
        <v>153</v>
      </c>
    </row>
    <row r="238" spans="1:11" x14ac:dyDescent="0.25">
      <c r="A238">
        <v>201</v>
      </c>
      <c r="B238">
        <v>834083</v>
      </c>
      <c r="C238" s="61" t="s">
        <v>327</v>
      </c>
      <c r="D238">
        <v>1</v>
      </c>
      <c r="E238" s="61" t="s">
        <v>327</v>
      </c>
      <c r="F238" s="61" t="s">
        <v>328</v>
      </c>
      <c r="G238" s="61" t="s">
        <v>331</v>
      </c>
      <c r="H238">
        <v>15</v>
      </c>
      <c r="I238">
        <v>92308</v>
      </c>
      <c r="J238" t="str">
        <f t="shared" si="3"/>
        <v>F</v>
      </c>
      <c r="K238" t="s">
        <v>153</v>
      </c>
    </row>
    <row r="239" spans="1:11" x14ac:dyDescent="0.25">
      <c r="A239">
        <v>118</v>
      </c>
      <c r="B239">
        <v>834083</v>
      </c>
      <c r="C239" s="61" t="s">
        <v>327</v>
      </c>
      <c r="D239">
        <v>1</v>
      </c>
      <c r="E239" s="61" t="s">
        <v>327</v>
      </c>
      <c r="F239" s="61" t="s">
        <v>328</v>
      </c>
      <c r="G239" s="61" t="s">
        <v>332</v>
      </c>
      <c r="H239">
        <v>15</v>
      </c>
      <c r="I239">
        <v>92309</v>
      </c>
      <c r="J239" t="str">
        <f t="shared" si="3"/>
        <v>T</v>
      </c>
      <c r="K239" t="s">
        <v>153</v>
      </c>
    </row>
    <row r="240" spans="1:11" x14ac:dyDescent="0.25">
      <c r="A240">
        <v>165</v>
      </c>
      <c r="B240">
        <v>834083</v>
      </c>
      <c r="C240" s="61" t="s">
        <v>327</v>
      </c>
      <c r="D240">
        <v>1</v>
      </c>
      <c r="E240" s="61" t="s">
        <v>327</v>
      </c>
      <c r="F240" s="61" t="s">
        <v>328</v>
      </c>
      <c r="G240" s="61" t="s">
        <v>332</v>
      </c>
      <c r="H240">
        <v>15</v>
      </c>
      <c r="I240">
        <v>92309</v>
      </c>
      <c r="J240" t="str">
        <f t="shared" si="3"/>
        <v>T</v>
      </c>
      <c r="K240" t="s">
        <v>153</v>
      </c>
    </row>
    <row r="241" spans="1:11" x14ac:dyDescent="0.25">
      <c r="A241">
        <v>234</v>
      </c>
      <c r="B241">
        <v>834083</v>
      </c>
      <c r="C241" s="61" t="s">
        <v>327</v>
      </c>
      <c r="D241">
        <v>1</v>
      </c>
      <c r="E241" s="61" t="s">
        <v>327</v>
      </c>
      <c r="F241" s="61" t="s">
        <v>328</v>
      </c>
      <c r="G241" s="61" t="s">
        <v>332</v>
      </c>
      <c r="H241">
        <v>15</v>
      </c>
      <c r="I241">
        <v>92309</v>
      </c>
      <c r="J241" t="str">
        <f t="shared" si="3"/>
        <v>F</v>
      </c>
      <c r="K241" t="s">
        <v>153</v>
      </c>
    </row>
    <row r="242" spans="1:11" x14ac:dyDescent="0.25">
      <c r="A242">
        <v>61</v>
      </c>
      <c r="B242">
        <v>834083</v>
      </c>
      <c r="C242" s="61" t="s">
        <v>327</v>
      </c>
      <c r="D242">
        <v>1</v>
      </c>
      <c r="E242" s="61" t="s">
        <v>327</v>
      </c>
      <c r="F242" s="61" t="s">
        <v>328</v>
      </c>
      <c r="G242" s="61" t="s">
        <v>333</v>
      </c>
      <c r="H242">
        <v>15</v>
      </c>
      <c r="I242">
        <v>92311</v>
      </c>
      <c r="J242" t="str">
        <f t="shared" si="3"/>
        <v>T</v>
      </c>
      <c r="K242" t="s">
        <v>153</v>
      </c>
    </row>
    <row r="243" spans="1:11" x14ac:dyDescent="0.25">
      <c r="A243">
        <v>232</v>
      </c>
      <c r="B243">
        <v>834083</v>
      </c>
      <c r="C243" s="61" t="s">
        <v>327</v>
      </c>
      <c r="D243">
        <v>1</v>
      </c>
      <c r="E243" s="61" t="s">
        <v>327</v>
      </c>
      <c r="F243" s="61" t="s">
        <v>328</v>
      </c>
      <c r="G243" s="61" t="s">
        <v>333</v>
      </c>
      <c r="H243">
        <v>15</v>
      </c>
      <c r="I243">
        <v>92311</v>
      </c>
      <c r="J243" t="str">
        <f t="shared" si="3"/>
        <v>F</v>
      </c>
      <c r="K243" t="s">
        <v>153</v>
      </c>
    </row>
    <row r="244" spans="1:11" x14ac:dyDescent="0.25">
      <c r="A244">
        <v>176</v>
      </c>
      <c r="B244">
        <v>834083</v>
      </c>
      <c r="C244" s="61" t="s">
        <v>327</v>
      </c>
      <c r="D244">
        <v>1</v>
      </c>
      <c r="E244" s="61" t="s">
        <v>327</v>
      </c>
      <c r="F244" s="61" t="s">
        <v>328</v>
      </c>
      <c r="G244" s="61" t="s">
        <v>334</v>
      </c>
      <c r="H244">
        <v>15</v>
      </c>
      <c r="I244">
        <v>92312</v>
      </c>
      <c r="J244" t="str">
        <f t="shared" si="3"/>
        <v>F</v>
      </c>
      <c r="K244" t="s">
        <v>153</v>
      </c>
    </row>
    <row r="245" spans="1:11" x14ac:dyDescent="0.25">
      <c r="A245">
        <v>60</v>
      </c>
      <c r="B245">
        <v>834083</v>
      </c>
      <c r="C245" s="61" t="s">
        <v>327</v>
      </c>
      <c r="D245">
        <v>1</v>
      </c>
      <c r="E245" s="61" t="s">
        <v>327</v>
      </c>
      <c r="F245" s="61" t="s">
        <v>328</v>
      </c>
      <c r="G245" s="61" t="s">
        <v>335</v>
      </c>
      <c r="H245">
        <v>15</v>
      </c>
      <c r="I245">
        <v>92412</v>
      </c>
      <c r="J245" t="str">
        <f t="shared" si="3"/>
        <v>F</v>
      </c>
      <c r="K245" t="s">
        <v>153</v>
      </c>
    </row>
    <row r="246" spans="1:11" x14ac:dyDescent="0.25">
      <c r="A246">
        <v>718</v>
      </c>
      <c r="D246">
        <v>1</v>
      </c>
      <c r="E246" s="61" t="s">
        <v>327</v>
      </c>
      <c r="F246" s="61" t="s">
        <v>328</v>
      </c>
      <c r="G246" s="61" t="s">
        <v>336</v>
      </c>
      <c r="H246">
        <v>15</v>
      </c>
      <c r="I246">
        <v>102417</v>
      </c>
      <c r="J246" t="str">
        <f t="shared" si="3"/>
        <v>F</v>
      </c>
      <c r="K246" t="s">
        <v>153</v>
      </c>
    </row>
    <row r="247" spans="1:11" x14ac:dyDescent="0.25">
      <c r="A247">
        <v>140</v>
      </c>
      <c r="B247">
        <v>834083</v>
      </c>
      <c r="C247" s="61" t="s">
        <v>327</v>
      </c>
      <c r="D247">
        <v>1</v>
      </c>
      <c r="E247" s="61" t="s">
        <v>327</v>
      </c>
      <c r="F247" s="61" t="s">
        <v>328</v>
      </c>
      <c r="G247" s="61" t="s">
        <v>337</v>
      </c>
      <c r="H247">
        <v>15</v>
      </c>
      <c r="I247">
        <v>102419</v>
      </c>
      <c r="J247" t="str">
        <f t="shared" si="3"/>
        <v>F</v>
      </c>
      <c r="K247" t="s">
        <v>153</v>
      </c>
    </row>
    <row r="248" spans="1:11" x14ac:dyDescent="0.25">
      <c r="A248">
        <v>719</v>
      </c>
      <c r="D248">
        <v>1</v>
      </c>
      <c r="E248" s="61" t="s">
        <v>327</v>
      </c>
      <c r="F248" s="61" t="s">
        <v>328</v>
      </c>
      <c r="G248" s="61" t="s">
        <v>338</v>
      </c>
      <c r="H248">
        <v>15</v>
      </c>
      <c r="I248">
        <v>102420</v>
      </c>
      <c r="J248" t="str">
        <f t="shared" si="3"/>
        <v>F</v>
      </c>
      <c r="K248" t="s">
        <v>153</v>
      </c>
    </row>
    <row r="249" spans="1:11" x14ac:dyDescent="0.25">
      <c r="A249">
        <v>11</v>
      </c>
      <c r="B249">
        <v>834083</v>
      </c>
      <c r="C249" s="61" t="s">
        <v>327</v>
      </c>
      <c r="D249">
        <v>1</v>
      </c>
      <c r="E249" s="61" t="s">
        <v>327</v>
      </c>
      <c r="F249" s="61" t="s">
        <v>328</v>
      </c>
      <c r="G249" s="61" t="s">
        <v>339</v>
      </c>
      <c r="H249">
        <v>15</v>
      </c>
      <c r="I249">
        <v>102429</v>
      </c>
      <c r="J249" t="str">
        <f t="shared" si="3"/>
        <v>T</v>
      </c>
      <c r="K249" t="s">
        <v>153</v>
      </c>
    </row>
    <row r="250" spans="1:11" x14ac:dyDescent="0.25">
      <c r="A250">
        <v>58</v>
      </c>
      <c r="B250">
        <v>834083</v>
      </c>
      <c r="C250" s="61" t="s">
        <v>327</v>
      </c>
      <c r="D250">
        <v>1</v>
      </c>
      <c r="E250" s="61" t="s">
        <v>327</v>
      </c>
      <c r="F250" s="61" t="s">
        <v>328</v>
      </c>
      <c r="G250" s="61" t="s">
        <v>339</v>
      </c>
      <c r="H250">
        <v>15</v>
      </c>
      <c r="I250">
        <v>102429</v>
      </c>
      <c r="J250" t="str">
        <f t="shared" si="3"/>
        <v>T</v>
      </c>
      <c r="K250" t="s">
        <v>153</v>
      </c>
    </row>
    <row r="251" spans="1:11" x14ac:dyDescent="0.25">
      <c r="A251">
        <v>99</v>
      </c>
      <c r="B251">
        <v>834083</v>
      </c>
      <c r="C251" s="61" t="s">
        <v>327</v>
      </c>
      <c r="D251">
        <v>1</v>
      </c>
      <c r="E251" s="61" t="s">
        <v>327</v>
      </c>
      <c r="F251" s="61" t="s">
        <v>328</v>
      </c>
      <c r="G251" s="61" t="s">
        <v>339</v>
      </c>
      <c r="H251">
        <v>15</v>
      </c>
      <c r="I251">
        <v>102429</v>
      </c>
      <c r="J251" t="str">
        <f t="shared" si="3"/>
        <v>T</v>
      </c>
      <c r="K251" t="s">
        <v>153</v>
      </c>
    </row>
    <row r="252" spans="1:11" x14ac:dyDescent="0.25">
      <c r="A252">
        <v>141</v>
      </c>
      <c r="B252">
        <v>834083</v>
      </c>
      <c r="C252" s="61" t="s">
        <v>327</v>
      </c>
      <c r="D252">
        <v>1</v>
      </c>
      <c r="E252" s="61" t="s">
        <v>327</v>
      </c>
      <c r="F252" s="61" t="s">
        <v>328</v>
      </c>
      <c r="G252" s="61" t="s">
        <v>339</v>
      </c>
      <c r="H252">
        <v>15</v>
      </c>
      <c r="I252">
        <v>102429</v>
      </c>
      <c r="J252" t="str">
        <f t="shared" si="3"/>
        <v>F</v>
      </c>
      <c r="K252" t="s">
        <v>153</v>
      </c>
    </row>
    <row r="253" spans="1:11" x14ac:dyDescent="0.25">
      <c r="A253">
        <v>52</v>
      </c>
      <c r="B253">
        <v>834083</v>
      </c>
      <c r="C253" s="61" t="s">
        <v>327</v>
      </c>
      <c r="D253">
        <v>1</v>
      </c>
      <c r="E253" s="61" t="s">
        <v>327</v>
      </c>
      <c r="F253" s="61" t="s">
        <v>328</v>
      </c>
      <c r="G253" s="61" t="s">
        <v>340</v>
      </c>
      <c r="H253">
        <v>15</v>
      </c>
      <c r="I253">
        <v>102433</v>
      </c>
      <c r="J253" t="str">
        <f t="shared" si="3"/>
        <v>F</v>
      </c>
      <c r="K253" t="s">
        <v>153</v>
      </c>
    </row>
    <row r="254" spans="1:11" x14ac:dyDescent="0.25">
      <c r="A254">
        <v>51</v>
      </c>
      <c r="B254">
        <v>834083</v>
      </c>
      <c r="C254" s="61" t="s">
        <v>327</v>
      </c>
      <c r="D254">
        <v>1</v>
      </c>
      <c r="E254" s="61" t="s">
        <v>327</v>
      </c>
      <c r="F254" s="61" t="s">
        <v>328</v>
      </c>
      <c r="G254" s="61" t="s">
        <v>341</v>
      </c>
      <c r="H254">
        <v>15</v>
      </c>
      <c r="I254">
        <v>102434</v>
      </c>
      <c r="J254" t="str">
        <f t="shared" si="3"/>
        <v>F</v>
      </c>
      <c r="K254" t="s">
        <v>153</v>
      </c>
    </row>
    <row r="255" spans="1:11" x14ac:dyDescent="0.25">
      <c r="A255">
        <v>10</v>
      </c>
      <c r="B255">
        <v>834083</v>
      </c>
      <c r="C255" s="61" t="s">
        <v>327</v>
      </c>
      <c r="D255">
        <v>1</v>
      </c>
      <c r="E255" s="61" t="s">
        <v>327</v>
      </c>
      <c r="F255" s="61" t="s">
        <v>328</v>
      </c>
      <c r="G255" s="61" t="s">
        <v>342</v>
      </c>
      <c r="H255">
        <v>15</v>
      </c>
      <c r="I255">
        <v>102504</v>
      </c>
      <c r="J255" t="str">
        <f t="shared" si="3"/>
        <v>F</v>
      </c>
      <c r="K255" t="s">
        <v>153</v>
      </c>
    </row>
    <row r="256" spans="1:11" x14ac:dyDescent="0.25">
      <c r="A256">
        <v>159</v>
      </c>
      <c r="B256">
        <v>834083</v>
      </c>
      <c r="C256" s="61" t="s">
        <v>327</v>
      </c>
      <c r="D256">
        <v>1</v>
      </c>
      <c r="E256" s="61" t="s">
        <v>327</v>
      </c>
      <c r="F256" s="61" t="s">
        <v>328</v>
      </c>
      <c r="G256" s="61" t="s">
        <v>343</v>
      </c>
      <c r="H256">
        <v>15</v>
      </c>
      <c r="I256">
        <v>102510</v>
      </c>
      <c r="J256" t="str">
        <f t="shared" si="3"/>
        <v>F</v>
      </c>
      <c r="K256" t="s">
        <v>153</v>
      </c>
    </row>
    <row r="257" spans="1:11" x14ac:dyDescent="0.25">
      <c r="A257">
        <v>163</v>
      </c>
      <c r="B257">
        <v>834083</v>
      </c>
      <c r="C257" s="61" t="s">
        <v>327</v>
      </c>
      <c r="D257">
        <v>1</v>
      </c>
      <c r="E257" s="61" t="s">
        <v>327</v>
      </c>
      <c r="F257" s="61" t="s">
        <v>328</v>
      </c>
      <c r="G257" s="61" t="s">
        <v>344</v>
      </c>
      <c r="H257">
        <v>15</v>
      </c>
      <c r="I257">
        <v>102524</v>
      </c>
      <c r="J257" t="str">
        <f t="shared" si="3"/>
        <v>F</v>
      </c>
      <c r="K257" t="s">
        <v>153</v>
      </c>
    </row>
    <row r="258" spans="1:11" x14ac:dyDescent="0.25">
      <c r="A258">
        <v>7</v>
      </c>
      <c r="B258">
        <v>834083</v>
      </c>
      <c r="C258" s="61" t="s">
        <v>327</v>
      </c>
      <c r="D258">
        <v>1</v>
      </c>
      <c r="E258" s="61" t="s">
        <v>327</v>
      </c>
      <c r="F258" s="61" t="s">
        <v>328</v>
      </c>
      <c r="G258" s="61" t="s">
        <v>345</v>
      </c>
      <c r="H258">
        <v>15</v>
      </c>
      <c r="I258">
        <v>112531</v>
      </c>
      <c r="J258" t="str">
        <f t="shared" ref="J258:J321" si="4">IF(I258=I259,"T","F")</f>
        <v>F</v>
      </c>
      <c r="K258" t="s">
        <v>153</v>
      </c>
    </row>
    <row r="259" spans="1:11" x14ac:dyDescent="0.25">
      <c r="A259">
        <v>8</v>
      </c>
      <c r="B259">
        <v>834083</v>
      </c>
      <c r="C259" s="61" t="s">
        <v>327</v>
      </c>
      <c r="D259">
        <v>1</v>
      </c>
      <c r="E259" s="61" t="s">
        <v>327</v>
      </c>
      <c r="F259" s="61" t="s">
        <v>328</v>
      </c>
      <c r="G259" s="61" t="s">
        <v>346</v>
      </c>
      <c r="H259">
        <v>15</v>
      </c>
      <c r="I259">
        <v>112532</v>
      </c>
      <c r="J259" t="str">
        <f t="shared" si="4"/>
        <v>F</v>
      </c>
      <c r="K259" t="s">
        <v>153</v>
      </c>
    </row>
    <row r="260" spans="1:11" x14ac:dyDescent="0.25">
      <c r="A260">
        <v>134</v>
      </c>
      <c r="B260">
        <v>834083</v>
      </c>
      <c r="C260" s="61" t="s">
        <v>327</v>
      </c>
      <c r="D260">
        <v>1</v>
      </c>
      <c r="E260" s="61" t="s">
        <v>327</v>
      </c>
      <c r="F260" s="61" t="s">
        <v>328</v>
      </c>
      <c r="G260" s="61" t="s">
        <v>347</v>
      </c>
      <c r="H260">
        <v>15</v>
      </c>
      <c r="I260">
        <v>112623</v>
      </c>
      <c r="J260" t="str">
        <f t="shared" si="4"/>
        <v>F</v>
      </c>
      <c r="K260" t="s">
        <v>153</v>
      </c>
    </row>
    <row r="261" spans="1:11" x14ac:dyDescent="0.25">
      <c r="A261">
        <v>4</v>
      </c>
      <c r="B261">
        <v>834083</v>
      </c>
      <c r="C261" s="61" t="s">
        <v>327</v>
      </c>
      <c r="D261">
        <v>1</v>
      </c>
      <c r="E261" s="61" t="s">
        <v>327</v>
      </c>
      <c r="F261" s="61" t="s">
        <v>328</v>
      </c>
      <c r="G261" s="61" t="s">
        <v>348</v>
      </c>
      <c r="H261">
        <v>15</v>
      </c>
      <c r="I261">
        <v>112626</v>
      </c>
      <c r="J261" t="str">
        <f t="shared" si="4"/>
        <v>F</v>
      </c>
      <c r="K261" t="s">
        <v>153</v>
      </c>
    </row>
    <row r="262" spans="1:11" x14ac:dyDescent="0.25">
      <c r="A262">
        <v>477</v>
      </c>
      <c r="B262">
        <v>834159</v>
      </c>
      <c r="C262" s="61" t="s">
        <v>349</v>
      </c>
      <c r="D262">
        <v>1</v>
      </c>
      <c r="E262" s="61" t="s">
        <v>349</v>
      </c>
      <c r="F262" s="61" t="s">
        <v>350</v>
      </c>
      <c r="G262" s="61" t="s">
        <v>351</v>
      </c>
      <c r="H262">
        <v>16</v>
      </c>
      <c r="I262">
        <v>215103</v>
      </c>
      <c r="J262" t="str">
        <f t="shared" si="4"/>
        <v>F</v>
      </c>
      <c r="K262" t="s">
        <v>153</v>
      </c>
    </row>
    <row r="263" spans="1:11" x14ac:dyDescent="0.25">
      <c r="A263">
        <v>475</v>
      </c>
      <c r="B263">
        <v>834159</v>
      </c>
      <c r="C263" s="61" t="s">
        <v>349</v>
      </c>
      <c r="D263">
        <v>1</v>
      </c>
      <c r="E263" s="61" t="s">
        <v>349</v>
      </c>
      <c r="F263" s="61" t="s">
        <v>350</v>
      </c>
      <c r="G263" s="61" t="s">
        <v>352</v>
      </c>
      <c r="H263">
        <v>16</v>
      </c>
      <c r="I263">
        <v>215104</v>
      </c>
      <c r="J263" t="str">
        <f t="shared" si="4"/>
        <v>F</v>
      </c>
      <c r="K263" t="s">
        <v>153</v>
      </c>
    </row>
    <row r="264" spans="1:11" x14ac:dyDescent="0.25">
      <c r="A264">
        <v>422</v>
      </c>
      <c r="B264">
        <v>834159</v>
      </c>
      <c r="C264" s="61" t="s">
        <v>349</v>
      </c>
      <c r="D264">
        <v>1</v>
      </c>
      <c r="E264" s="61" t="s">
        <v>349</v>
      </c>
      <c r="F264" s="61" t="s">
        <v>350</v>
      </c>
      <c r="G264" s="61" t="s">
        <v>353</v>
      </c>
      <c r="H264">
        <v>16</v>
      </c>
      <c r="I264">
        <v>215105</v>
      </c>
      <c r="J264" t="str">
        <f t="shared" si="4"/>
        <v>T</v>
      </c>
      <c r="K264" t="s">
        <v>153</v>
      </c>
    </row>
    <row r="265" spans="1:11" x14ac:dyDescent="0.25">
      <c r="A265">
        <v>474</v>
      </c>
      <c r="B265">
        <v>834159</v>
      </c>
      <c r="C265" s="61" t="s">
        <v>349</v>
      </c>
      <c r="D265">
        <v>1</v>
      </c>
      <c r="E265" s="61" t="s">
        <v>349</v>
      </c>
      <c r="F265" s="61" t="s">
        <v>350</v>
      </c>
      <c r="G265" s="61" t="s">
        <v>353</v>
      </c>
      <c r="H265">
        <v>16</v>
      </c>
      <c r="I265">
        <v>215105</v>
      </c>
      <c r="J265" t="str">
        <f t="shared" si="4"/>
        <v>F</v>
      </c>
      <c r="K265" t="s">
        <v>153</v>
      </c>
    </row>
    <row r="266" spans="1:11" x14ac:dyDescent="0.25">
      <c r="A266">
        <v>420</v>
      </c>
      <c r="B266">
        <v>834159</v>
      </c>
      <c r="C266" s="61" t="s">
        <v>349</v>
      </c>
      <c r="D266">
        <v>1</v>
      </c>
      <c r="E266" s="61" t="s">
        <v>349</v>
      </c>
      <c r="F266" s="61" t="s">
        <v>350</v>
      </c>
      <c r="G266" s="61" t="s">
        <v>354</v>
      </c>
      <c r="H266">
        <v>16</v>
      </c>
      <c r="I266">
        <v>215106</v>
      </c>
      <c r="J266" t="str">
        <f t="shared" si="4"/>
        <v>T</v>
      </c>
      <c r="K266" t="s">
        <v>153</v>
      </c>
    </row>
    <row r="267" spans="1:11" x14ac:dyDescent="0.25">
      <c r="A267">
        <v>421</v>
      </c>
      <c r="B267">
        <v>834159</v>
      </c>
      <c r="C267" s="61" t="s">
        <v>349</v>
      </c>
      <c r="D267">
        <v>1</v>
      </c>
      <c r="E267" s="61" t="s">
        <v>349</v>
      </c>
      <c r="F267" s="61" t="s">
        <v>350</v>
      </c>
      <c r="G267" s="61" t="s">
        <v>354</v>
      </c>
      <c r="H267">
        <v>16</v>
      </c>
      <c r="I267">
        <v>215106</v>
      </c>
      <c r="J267" t="str">
        <f t="shared" si="4"/>
        <v>F</v>
      </c>
      <c r="K267" t="s">
        <v>153</v>
      </c>
    </row>
    <row r="268" spans="1:11" x14ac:dyDescent="0.25">
      <c r="A268">
        <v>478</v>
      </c>
      <c r="B268">
        <v>834159</v>
      </c>
      <c r="C268" s="61" t="s">
        <v>349</v>
      </c>
      <c r="D268">
        <v>1</v>
      </c>
      <c r="E268" s="61" t="s">
        <v>349</v>
      </c>
      <c r="F268" s="61" t="s">
        <v>350</v>
      </c>
      <c r="G268" s="61" t="s">
        <v>355</v>
      </c>
      <c r="H268">
        <v>16</v>
      </c>
      <c r="I268">
        <v>215110</v>
      </c>
      <c r="J268" t="str">
        <f t="shared" si="4"/>
        <v>F</v>
      </c>
      <c r="K268" t="s">
        <v>153</v>
      </c>
    </row>
    <row r="269" spans="1:11" x14ac:dyDescent="0.25">
      <c r="A269">
        <v>419</v>
      </c>
      <c r="B269">
        <v>834159</v>
      </c>
      <c r="C269" s="61" t="s">
        <v>349</v>
      </c>
      <c r="D269">
        <v>1</v>
      </c>
      <c r="E269" s="61" t="s">
        <v>349</v>
      </c>
      <c r="F269" s="61" t="s">
        <v>350</v>
      </c>
      <c r="G269" s="61" t="s">
        <v>356</v>
      </c>
      <c r="H269">
        <v>16</v>
      </c>
      <c r="I269">
        <v>215201</v>
      </c>
      <c r="J269" t="str">
        <f t="shared" si="4"/>
        <v>T</v>
      </c>
      <c r="K269" t="s">
        <v>153</v>
      </c>
    </row>
    <row r="270" spans="1:11" x14ac:dyDescent="0.25">
      <c r="A270">
        <v>484</v>
      </c>
      <c r="B270">
        <v>834159</v>
      </c>
      <c r="C270" s="61" t="s">
        <v>349</v>
      </c>
      <c r="D270">
        <v>1</v>
      </c>
      <c r="E270" s="61" t="s">
        <v>349</v>
      </c>
      <c r="F270" s="61" t="s">
        <v>350</v>
      </c>
      <c r="G270" s="61" t="s">
        <v>356</v>
      </c>
      <c r="H270">
        <v>16</v>
      </c>
      <c r="I270">
        <v>215201</v>
      </c>
      <c r="J270" t="str">
        <f t="shared" si="4"/>
        <v>F</v>
      </c>
      <c r="K270" t="s">
        <v>153</v>
      </c>
    </row>
    <row r="271" spans="1:11" x14ac:dyDescent="0.25">
      <c r="A271">
        <v>322</v>
      </c>
      <c r="B271">
        <v>834159</v>
      </c>
      <c r="C271" s="61" t="s">
        <v>349</v>
      </c>
      <c r="D271">
        <v>1</v>
      </c>
      <c r="E271" s="61" t="s">
        <v>349</v>
      </c>
      <c r="F271" s="61" t="s">
        <v>350</v>
      </c>
      <c r="G271" s="61" t="s">
        <v>357</v>
      </c>
      <c r="H271">
        <v>16</v>
      </c>
      <c r="I271">
        <v>215203</v>
      </c>
      <c r="J271" t="str">
        <f t="shared" si="4"/>
        <v>T</v>
      </c>
      <c r="K271" t="s">
        <v>153</v>
      </c>
    </row>
    <row r="272" spans="1:11" x14ac:dyDescent="0.25">
      <c r="A272">
        <v>370</v>
      </c>
      <c r="B272">
        <v>834159</v>
      </c>
      <c r="C272" s="61" t="s">
        <v>349</v>
      </c>
      <c r="D272">
        <v>1</v>
      </c>
      <c r="E272" s="61" t="s">
        <v>349</v>
      </c>
      <c r="F272" s="61" t="s">
        <v>350</v>
      </c>
      <c r="G272" s="61" t="s">
        <v>357</v>
      </c>
      <c r="H272">
        <v>16</v>
      </c>
      <c r="I272">
        <v>215203</v>
      </c>
      <c r="J272" t="str">
        <f t="shared" si="4"/>
        <v>T</v>
      </c>
      <c r="K272" t="s">
        <v>153</v>
      </c>
    </row>
    <row r="273" spans="1:11" x14ac:dyDescent="0.25">
      <c r="A273">
        <v>482</v>
      </c>
      <c r="B273">
        <v>834159</v>
      </c>
      <c r="C273" s="61" t="s">
        <v>349</v>
      </c>
      <c r="D273">
        <v>1</v>
      </c>
      <c r="E273" s="61" t="s">
        <v>349</v>
      </c>
      <c r="F273" s="61" t="s">
        <v>350</v>
      </c>
      <c r="G273" s="61" t="s">
        <v>357</v>
      </c>
      <c r="H273">
        <v>16</v>
      </c>
      <c r="I273">
        <v>215203</v>
      </c>
      <c r="J273" t="str">
        <f t="shared" si="4"/>
        <v>T</v>
      </c>
      <c r="K273" t="s">
        <v>153</v>
      </c>
    </row>
    <row r="274" spans="1:11" x14ac:dyDescent="0.25">
      <c r="A274">
        <v>587</v>
      </c>
      <c r="B274">
        <v>834159</v>
      </c>
      <c r="C274" s="61" t="s">
        <v>349</v>
      </c>
      <c r="D274">
        <v>1</v>
      </c>
      <c r="E274" s="61" t="s">
        <v>349</v>
      </c>
      <c r="F274" s="61" t="s">
        <v>350</v>
      </c>
      <c r="G274" s="61" t="s">
        <v>357</v>
      </c>
      <c r="H274">
        <v>16</v>
      </c>
      <c r="I274">
        <v>215203</v>
      </c>
      <c r="J274" t="str">
        <f t="shared" si="4"/>
        <v>F</v>
      </c>
      <c r="K274" t="s">
        <v>153</v>
      </c>
    </row>
    <row r="275" spans="1:11" x14ac:dyDescent="0.25">
      <c r="A275">
        <v>369</v>
      </c>
      <c r="B275">
        <v>834159</v>
      </c>
      <c r="C275" s="61" t="s">
        <v>349</v>
      </c>
      <c r="D275">
        <v>1</v>
      </c>
      <c r="E275" s="61" t="s">
        <v>349</v>
      </c>
      <c r="F275" s="61" t="s">
        <v>350</v>
      </c>
      <c r="G275" s="61" t="s">
        <v>358</v>
      </c>
      <c r="H275">
        <v>16</v>
      </c>
      <c r="I275">
        <v>215204</v>
      </c>
      <c r="J275" t="str">
        <f t="shared" si="4"/>
        <v>F</v>
      </c>
      <c r="K275" t="s">
        <v>153</v>
      </c>
    </row>
    <row r="276" spans="1:11" x14ac:dyDescent="0.25">
      <c r="A276">
        <v>473</v>
      </c>
      <c r="B276">
        <v>834159</v>
      </c>
      <c r="C276" s="61" t="s">
        <v>349</v>
      </c>
      <c r="D276">
        <v>1</v>
      </c>
      <c r="E276" s="61" t="s">
        <v>349</v>
      </c>
      <c r="F276" s="61" t="s">
        <v>350</v>
      </c>
      <c r="G276" s="61" t="s">
        <v>359</v>
      </c>
      <c r="H276">
        <v>16</v>
      </c>
      <c r="I276">
        <v>225231</v>
      </c>
      <c r="J276" t="str">
        <f t="shared" si="4"/>
        <v>F</v>
      </c>
      <c r="K276" t="s">
        <v>153</v>
      </c>
    </row>
    <row r="277" spans="1:11" x14ac:dyDescent="0.25">
      <c r="A277">
        <v>517</v>
      </c>
      <c r="B277">
        <v>834159</v>
      </c>
      <c r="C277" s="61" t="s">
        <v>349</v>
      </c>
      <c r="D277">
        <v>1</v>
      </c>
      <c r="E277" s="61" t="s">
        <v>349</v>
      </c>
      <c r="F277" s="61" t="s">
        <v>350</v>
      </c>
      <c r="G277" s="61" t="s">
        <v>360</v>
      </c>
      <c r="H277">
        <v>16</v>
      </c>
      <c r="I277">
        <v>225233</v>
      </c>
      <c r="J277" t="str">
        <f t="shared" si="4"/>
        <v>F</v>
      </c>
      <c r="K277" t="s">
        <v>153</v>
      </c>
    </row>
    <row r="278" spans="1:11" x14ac:dyDescent="0.25">
      <c r="A278">
        <v>368</v>
      </c>
      <c r="B278">
        <v>834159</v>
      </c>
      <c r="C278" s="61" t="s">
        <v>349</v>
      </c>
      <c r="D278">
        <v>1</v>
      </c>
      <c r="E278" s="61" t="s">
        <v>349</v>
      </c>
      <c r="F278" s="61" t="s">
        <v>350</v>
      </c>
      <c r="G278" s="61" t="s">
        <v>361</v>
      </c>
      <c r="H278">
        <v>16</v>
      </c>
      <c r="I278">
        <v>225234</v>
      </c>
      <c r="J278" t="str">
        <f t="shared" si="4"/>
        <v>F</v>
      </c>
      <c r="K278" t="s">
        <v>153</v>
      </c>
    </row>
    <row r="279" spans="1:11" x14ac:dyDescent="0.25">
      <c r="A279">
        <v>327</v>
      </c>
      <c r="B279">
        <v>834159</v>
      </c>
      <c r="C279" s="61" t="s">
        <v>349</v>
      </c>
      <c r="D279">
        <v>1</v>
      </c>
      <c r="E279" s="61" t="s">
        <v>349</v>
      </c>
      <c r="F279" s="61" t="s">
        <v>350</v>
      </c>
      <c r="G279" s="61" t="s">
        <v>362</v>
      </c>
      <c r="H279">
        <v>16</v>
      </c>
      <c r="I279">
        <v>225311</v>
      </c>
      <c r="J279" t="str">
        <f t="shared" si="4"/>
        <v>F</v>
      </c>
      <c r="K279" t="s">
        <v>153</v>
      </c>
    </row>
    <row r="280" spans="1:11" x14ac:dyDescent="0.25">
      <c r="A280">
        <v>328</v>
      </c>
      <c r="B280">
        <v>834159</v>
      </c>
      <c r="C280" s="61" t="s">
        <v>349</v>
      </c>
      <c r="D280">
        <v>1</v>
      </c>
      <c r="E280" s="61" t="s">
        <v>349</v>
      </c>
      <c r="F280" s="61" t="s">
        <v>350</v>
      </c>
      <c r="G280" s="61" t="s">
        <v>363</v>
      </c>
      <c r="H280">
        <v>16</v>
      </c>
      <c r="I280">
        <v>225314</v>
      </c>
      <c r="J280" t="str">
        <f t="shared" si="4"/>
        <v>F</v>
      </c>
      <c r="K280" t="s">
        <v>153</v>
      </c>
    </row>
    <row r="281" spans="1:11" x14ac:dyDescent="0.25">
      <c r="A281">
        <v>330</v>
      </c>
      <c r="B281">
        <v>834159</v>
      </c>
      <c r="C281" s="61" t="s">
        <v>349</v>
      </c>
      <c r="D281">
        <v>1</v>
      </c>
      <c r="E281" s="61" t="s">
        <v>349</v>
      </c>
      <c r="F281" s="61" t="s">
        <v>350</v>
      </c>
      <c r="G281" s="61" t="s">
        <v>364</v>
      </c>
      <c r="H281">
        <v>16</v>
      </c>
      <c r="I281">
        <v>225315</v>
      </c>
      <c r="J281" t="str">
        <f t="shared" si="4"/>
        <v>F</v>
      </c>
      <c r="K281" t="s">
        <v>153</v>
      </c>
    </row>
    <row r="282" spans="1:11" x14ac:dyDescent="0.25">
      <c r="A282">
        <v>471</v>
      </c>
      <c r="B282">
        <v>834159</v>
      </c>
      <c r="C282" s="61" t="s">
        <v>349</v>
      </c>
      <c r="D282">
        <v>1</v>
      </c>
      <c r="E282" s="61" t="s">
        <v>349</v>
      </c>
      <c r="F282" s="61" t="s">
        <v>350</v>
      </c>
      <c r="G282" s="61" t="s">
        <v>365</v>
      </c>
      <c r="H282">
        <v>16</v>
      </c>
      <c r="I282">
        <v>225318</v>
      </c>
      <c r="J282" t="str">
        <f t="shared" si="4"/>
        <v>T</v>
      </c>
      <c r="K282" t="s">
        <v>153</v>
      </c>
    </row>
    <row r="283" spans="1:11" x14ac:dyDescent="0.25">
      <c r="A283">
        <v>516</v>
      </c>
      <c r="B283">
        <v>834159</v>
      </c>
      <c r="C283" s="61" t="s">
        <v>349</v>
      </c>
      <c r="D283">
        <v>1</v>
      </c>
      <c r="E283" s="61" t="s">
        <v>349</v>
      </c>
      <c r="F283" s="61" t="s">
        <v>350</v>
      </c>
      <c r="G283" s="61" t="s">
        <v>365</v>
      </c>
      <c r="H283">
        <v>16</v>
      </c>
      <c r="I283">
        <v>225318</v>
      </c>
      <c r="J283" t="str">
        <f t="shared" si="4"/>
        <v>T</v>
      </c>
      <c r="K283" t="s">
        <v>153</v>
      </c>
    </row>
    <row r="284" spans="1:11" x14ac:dyDescent="0.25">
      <c r="A284">
        <v>615</v>
      </c>
      <c r="B284">
        <v>834159</v>
      </c>
      <c r="C284" s="61" t="s">
        <v>349</v>
      </c>
      <c r="D284">
        <v>1</v>
      </c>
      <c r="E284" s="61" t="s">
        <v>349</v>
      </c>
      <c r="F284" s="61" t="s">
        <v>350</v>
      </c>
      <c r="G284" s="61" t="s">
        <v>365</v>
      </c>
      <c r="H284">
        <v>16</v>
      </c>
      <c r="I284">
        <v>225318</v>
      </c>
      <c r="J284" t="str">
        <f t="shared" si="4"/>
        <v>F</v>
      </c>
      <c r="K284" t="s">
        <v>153</v>
      </c>
    </row>
    <row r="285" spans="1:11" x14ac:dyDescent="0.25">
      <c r="A285">
        <v>331</v>
      </c>
      <c r="B285">
        <v>834159</v>
      </c>
      <c r="C285" s="61" t="s">
        <v>349</v>
      </c>
      <c r="D285">
        <v>1</v>
      </c>
      <c r="E285" s="61" t="s">
        <v>349</v>
      </c>
      <c r="F285" s="61" t="s">
        <v>350</v>
      </c>
      <c r="G285" s="61" t="s">
        <v>366</v>
      </c>
      <c r="H285">
        <v>16</v>
      </c>
      <c r="I285">
        <v>225320</v>
      </c>
      <c r="J285" t="str">
        <f t="shared" si="4"/>
        <v>F</v>
      </c>
      <c r="K285" t="s">
        <v>153</v>
      </c>
    </row>
    <row r="286" spans="1:11" x14ac:dyDescent="0.25">
      <c r="A286">
        <v>329</v>
      </c>
      <c r="B286">
        <v>834159</v>
      </c>
      <c r="C286" s="61" t="s">
        <v>349</v>
      </c>
      <c r="D286">
        <v>1</v>
      </c>
      <c r="E286" s="61" t="s">
        <v>349</v>
      </c>
      <c r="F286" s="61" t="s">
        <v>350</v>
      </c>
      <c r="G286" s="61" t="s">
        <v>367</v>
      </c>
      <c r="H286">
        <v>16</v>
      </c>
      <c r="I286">
        <v>225323</v>
      </c>
      <c r="J286" t="str">
        <f t="shared" si="4"/>
        <v>F</v>
      </c>
      <c r="K286" t="s">
        <v>153</v>
      </c>
    </row>
    <row r="287" spans="1:11" x14ac:dyDescent="0.25">
      <c r="A287">
        <v>379</v>
      </c>
      <c r="B287">
        <v>834159</v>
      </c>
      <c r="C287" s="61" t="s">
        <v>349</v>
      </c>
      <c r="D287">
        <v>1</v>
      </c>
      <c r="E287" s="61" t="s">
        <v>349</v>
      </c>
      <c r="F287" s="61" t="s">
        <v>350</v>
      </c>
      <c r="G287" s="61" t="s">
        <v>368</v>
      </c>
      <c r="H287">
        <v>16</v>
      </c>
      <c r="I287">
        <v>225325</v>
      </c>
      <c r="J287" t="str">
        <f t="shared" si="4"/>
        <v>F</v>
      </c>
      <c r="K287" t="s">
        <v>153</v>
      </c>
    </row>
    <row r="288" spans="1:11" x14ac:dyDescent="0.25">
      <c r="A288">
        <v>472</v>
      </c>
      <c r="B288">
        <v>834159</v>
      </c>
      <c r="C288" s="61" t="s">
        <v>349</v>
      </c>
      <c r="D288">
        <v>1</v>
      </c>
      <c r="E288" s="61" t="s">
        <v>349</v>
      </c>
      <c r="F288" s="61" t="s">
        <v>350</v>
      </c>
      <c r="G288" s="61" t="s">
        <v>369</v>
      </c>
      <c r="H288">
        <v>16</v>
      </c>
      <c r="I288">
        <v>225336</v>
      </c>
      <c r="J288" t="str">
        <f t="shared" si="4"/>
        <v>T</v>
      </c>
      <c r="K288" t="s">
        <v>153</v>
      </c>
    </row>
    <row r="289" spans="1:11" x14ac:dyDescent="0.25">
      <c r="A289">
        <v>586</v>
      </c>
      <c r="B289">
        <v>834159</v>
      </c>
      <c r="C289" s="61" t="s">
        <v>349</v>
      </c>
      <c r="D289">
        <v>1</v>
      </c>
      <c r="E289" s="61" t="s">
        <v>349</v>
      </c>
      <c r="F289" s="61" t="s">
        <v>350</v>
      </c>
      <c r="G289" s="61" t="s">
        <v>369</v>
      </c>
      <c r="H289">
        <v>16</v>
      </c>
      <c r="I289">
        <v>225336</v>
      </c>
      <c r="J289" t="str">
        <f t="shared" si="4"/>
        <v>F</v>
      </c>
      <c r="K289" t="s">
        <v>153</v>
      </c>
    </row>
    <row r="290" spans="1:11" x14ac:dyDescent="0.25">
      <c r="A290">
        <v>376</v>
      </c>
      <c r="D290">
        <v>0</v>
      </c>
      <c r="E290" s="61" t="s">
        <v>349</v>
      </c>
      <c r="F290" s="61" t="s">
        <v>350</v>
      </c>
      <c r="G290" s="61" t="s">
        <v>370</v>
      </c>
      <c r="H290">
        <v>16</v>
      </c>
      <c r="I290">
        <v>225404</v>
      </c>
      <c r="J290" t="str">
        <f t="shared" si="4"/>
        <v>T</v>
      </c>
      <c r="K290" t="s">
        <v>153</v>
      </c>
    </row>
    <row r="291" spans="1:11" x14ac:dyDescent="0.25">
      <c r="A291">
        <v>854</v>
      </c>
      <c r="D291">
        <v>0</v>
      </c>
      <c r="E291" s="61" t="s">
        <v>349</v>
      </c>
      <c r="F291" s="61" t="s">
        <v>350</v>
      </c>
      <c r="G291" s="61" t="s">
        <v>370</v>
      </c>
      <c r="H291">
        <v>16</v>
      </c>
      <c r="I291">
        <v>225404</v>
      </c>
      <c r="J291" t="str">
        <f t="shared" si="4"/>
        <v>T</v>
      </c>
      <c r="K291" t="s">
        <v>153</v>
      </c>
    </row>
    <row r="292" spans="1:11" x14ac:dyDescent="0.25">
      <c r="A292">
        <v>371</v>
      </c>
      <c r="B292">
        <v>834159</v>
      </c>
      <c r="C292" s="61" t="s">
        <v>349</v>
      </c>
      <c r="D292">
        <v>1</v>
      </c>
      <c r="E292" s="61" t="s">
        <v>349</v>
      </c>
      <c r="F292" s="61" t="s">
        <v>350</v>
      </c>
      <c r="G292" s="61" t="s">
        <v>370</v>
      </c>
      <c r="H292">
        <v>16</v>
      </c>
      <c r="I292">
        <v>225404</v>
      </c>
      <c r="J292" t="str">
        <f t="shared" si="4"/>
        <v>T</v>
      </c>
      <c r="K292" t="s">
        <v>153</v>
      </c>
    </row>
    <row r="293" spans="1:11" x14ac:dyDescent="0.25">
      <c r="A293">
        <v>416</v>
      </c>
      <c r="B293">
        <v>834159</v>
      </c>
      <c r="C293" s="61" t="s">
        <v>349</v>
      </c>
      <c r="D293">
        <v>1</v>
      </c>
      <c r="E293" s="61" t="s">
        <v>349</v>
      </c>
      <c r="F293" s="61" t="s">
        <v>350</v>
      </c>
      <c r="G293" s="61" t="s">
        <v>370</v>
      </c>
      <c r="H293">
        <v>16</v>
      </c>
      <c r="I293">
        <v>225404</v>
      </c>
      <c r="J293" t="str">
        <f t="shared" si="4"/>
        <v>T</v>
      </c>
      <c r="K293" t="s">
        <v>153</v>
      </c>
    </row>
    <row r="294" spans="1:11" x14ac:dyDescent="0.25">
      <c r="A294">
        <v>423</v>
      </c>
      <c r="B294">
        <v>834159</v>
      </c>
      <c r="C294" s="61" t="s">
        <v>349</v>
      </c>
      <c r="D294">
        <v>1</v>
      </c>
      <c r="E294" s="61" t="s">
        <v>349</v>
      </c>
      <c r="F294" s="61" t="s">
        <v>350</v>
      </c>
      <c r="G294" s="61" t="s">
        <v>370</v>
      </c>
      <c r="H294">
        <v>16</v>
      </c>
      <c r="I294">
        <v>225404</v>
      </c>
      <c r="J294" t="str">
        <f t="shared" si="4"/>
        <v>F</v>
      </c>
      <c r="K294" t="s">
        <v>153</v>
      </c>
    </row>
    <row r="295" spans="1:11" x14ac:dyDescent="0.25">
      <c r="A295">
        <v>319</v>
      </c>
      <c r="B295">
        <v>834159</v>
      </c>
      <c r="C295" s="61" t="s">
        <v>349</v>
      </c>
      <c r="D295">
        <v>1</v>
      </c>
      <c r="E295" s="61" t="s">
        <v>349</v>
      </c>
      <c r="F295" s="61" t="s">
        <v>350</v>
      </c>
      <c r="G295" s="61" t="s">
        <v>371</v>
      </c>
      <c r="H295">
        <v>16</v>
      </c>
      <c r="I295">
        <v>225406</v>
      </c>
      <c r="J295" t="str">
        <f t="shared" si="4"/>
        <v>F</v>
      </c>
      <c r="K295" t="s">
        <v>153</v>
      </c>
    </row>
    <row r="296" spans="1:11" x14ac:dyDescent="0.25">
      <c r="A296">
        <v>320</v>
      </c>
      <c r="B296">
        <v>834159</v>
      </c>
      <c r="C296" s="61" t="s">
        <v>349</v>
      </c>
      <c r="D296">
        <v>1</v>
      </c>
      <c r="E296" s="61" t="s">
        <v>349</v>
      </c>
      <c r="F296" s="61" t="s">
        <v>350</v>
      </c>
      <c r="G296" s="61" t="s">
        <v>372</v>
      </c>
      <c r="H296">
        <v>16</v>
      </c>
      <c r="I296">
        <v>225407</v>
      </c>
      <c r="J296" t="str">
        <f t="shared" si="4"/>
        <v>T</v>
      </c>
      <c r="K296" t="s">
        <v>153</v>
      </c>
    </row>
    <row r="297" spans="1:11" x14ac:dyDescent="0.25">
      <c r="A297">
        <v>584</v>
      </c>
      <c r="B297">
        <v>834159</v>
      </c>
      <c r="C297" s="61" t="s">
        <v>349</v>
      </c>
      <c r="D297">
        <v>1</v>
      </c>
      <c r="E297" s="61" t="s">
        <v>349</v>
      </c>
      <c r="F297" s="61" t="s">
        <v>350</v>
      </c>
      <c r="G297" s="61" t="s">
        <v>372</v>
      </c>
      <c r="H297">
        <v>16</v>
      </c>
      <c r="I297">
        <v>225407</v>
      </c>
      <c r="J297" t="str">
        <f t="shared" si="4"/>
        <v>F</v>
      </c>
      <c r="K297" t="s">
        <v>153</v>
      </c>
    </row>
    <row r="298" spans="1:11" x14ac:dyDescent="0.25">
      <c r="A298">
        <v>321</v>
      </c>
      <c r="B298">
        <v>834159</v>
      </c>
      <c r="C298" s="61" t="s">
        <v>349</v>
      </c>
      <c r="D298">
        <v>1</v>
      </c>
      <c r="E298" s="61" t="s">
        <v>349</v>
      </c>
      <c r="F298" s="61" t="s">
        <v>350</v>
      </c>
      <c r="G298" s="61" t="s">
        <v>373</v>
      </c>
      <c r="H298">
        <v>16</v>
      </c>
      <c r="I298">
        <v>225408</v>
      </c>
      <c r="J298" t="str">
        <f t="shared" si="4"/>
        <v>T</v>
      </c>
      <c r="K298" t="s">
        <v>153</v>
      </c>
    </row>
    <row r="299" spans="1:11" x14ac:dyDescent="0.25">
      <c r="A299">
        <v>424</v>
      </c>
      <c r="B299">
        <v>834159</v>
      </c>
      <c r="C299" s="61" t="s">
        <v>349</v>
      </c>
      <c r="D299">
        <v>1</v>
      </c>
      <c r="E299" s="61" t="s">
        <v>349</v>
      </c>
      <c r="F299" s="61" t="s">
        <v>350</v>
      </c>
      <c r="G299" s="61" t="s">
        <v>373</v>
      </c>
      <c r="H299">
        <v>16</v>
      </c>
      <c r="I299">
        <v>225408</v>
      </c>
      <c r="J299" t="str">
        <f t="shared" si="4"/>
        <v>T</v>
      </c>
      <c r="K299" t="s">
        <v>153</v>
      </c>
    </row>
    <row r="300" spans="1:11" x14ac:dyDescent="0.25">
      <c r="A300">
        <v>514</v>
      </c>
      <c r="B300">
        <v>834159</v>
      </c>
      <c r="C300" s="61" t="s">
        <v>349</v>
      </c>
      <c r="D300">
        <v>1</v>
      </c>
      <c r="E300" s="61" t="s">
        <v>349</v>
      </c>
      <c r="F300" s="61" t="s">
        <v>350</v>
      </c>
      <c r="G300" s="61" t="s">
        <v>373</v>
      </c>
      <c r="H300">
        <v>16</v>
      </c>
      <c r="I300">
        <v>225408</v>
      </c>
      <c r="J300" t="str">
        <f t="shared" si="4"/>
        <v>T</v>
      </c>
      <c r="K300" t="s">
        <v>153</v>
      </c>
    </row>
    <row r="301" spans="1:11" x14ac:dyDescent="0.25">
      <c r="A301">
        <v>613</v>
      </c>
      <c r="B301">
        <v>834159</v>
      </c>
      <c r="C301" s="61" t="s">
        <v>349</v>
      </c>
      <c r="D301">
        <v>1</v>
      </c>
      <c r="E301" s="61" t="s">
        <v>349</v>
      </c>
      <c r="F301" s="61" t="s">
        <v>350</v>
      </c>
      <c r="G301" s="61" t="s">
        <v>373</v>
      </c>
      <c r="H301">
        <v>16</v>
      </c>
      <c r="I301">
        <v>225408</v>
      </c>
      <c r="J301" t="str">
        <f t="shared" si="4"/>
        <v>T</v>
      </c>
      <c r="K301" t="s">
        <v>153</v>
      </c>
    </row>
    <row r="302" spans="1:11" x14ac:dyDescent="0.25">
      <c r="A302">
        <v>647</v>
      </c>
      <c r="B302">
        <v>834159</v>
      </c>
      <c r="C302" s="61" t="s">
        <v>349</v>
      </c>
      <c r="D302">
        <v>1</v>
      </c>
      <c r="E302" s="61" t="s">
        <v>349</v>
      </c>
      <c r="F302" s="61" t="s">
        <v>350</v>
      </c>
      <c r="G302" s="61" t="s">
        <v>373</v>
      </c>
      <c r="H302">
        <v>16</v>
      </c>
      <c r="I302">
        <v>225408</v>
      </c>
      <c r="J302" t="str">
        <f t="shared" si="4"/>
        <v>F</v>
      </c>
      <c r="K302" t="s">
        <v>153</v>
      </c>
    </row>
    <row r="303" spans="1:11" x14ac:dyDescent="0.25">
      <c r="A303">
        <v>425</v>
      </c>
      <c r="B303">
        <v>834159</v>
      </c>
      <c r="C303" s="61" t="s">
        <v>349</v>
      </c>
      <c r="D303">
        <v>1</v>
      </c>
      <c r="E303" s="61" t="s">
        <v>349</v>
      </c>
      <c r="F303" s="61" t="s">
        <v>350</v>
      </c>
      <c r="G303" s="61" t="s">
        <v>374</v>
      </c>
      <c r="H303">
        <v>16</v>
      </c>
      <c r="I303">
        <v>225409</v>
      </c>
      <c r="J303" t="str">
        <f t="shared" si="4"/>
        <v>F</v>
      </c>
      <c r="K303" t="s">
        <v>153</v>
      </c>
    </row>
    <row r="304" spans="1:11" x14ac:dyDescent="0.25">
      <c r="A304">
        <v>470</v>
      </c>
      <c r="B304">
        <v>834159</v>
      </c>
      <c r="C304" s="61" t="s">
        <v>349</v>
      </c>
      <c r="D304">
        <v>1</v>
      </c>
      <c r="E304" s="61" t="s">
        <v>349</v>
      </c>
      <c r="F304" s="61" t="s">
        <v>350</v>
      </c>
      <c r="G304" s="61" t="s">
        <v>375</v>
      </c>
      <c r="H304">
        <v>16</v>
      </c>
      <c r="I304">
        <v>225413</v>
      </c>
      <c r="J304" t="str">
        <f t="shared" si="4"/>
        <v>T</v>
      </c>
      <c r="K304" t="s">
        <v>153</v>
      </c>
    </row>
    <row r="305" spans="1:11" x14ac:dyDescent="0.25">
      <c r="A305">
        <v>614</v>
      </c>
      <c r="B305">
        <v>834159</v>
      </c>
      <c r="C305" s="61" t="s">
        <v>349</v>
      </c>
      <c r="D305">
        <v>1</v>
      </c>
      <c r="E305" s="61" t="s">
        <v>349</v>
      </c>
      <c r="F305" s="61" t="s">
        <v>350</v>
      </c>
      <c r="G305" s="61" t="s">
        <v>375</v>
      </c>
      <c r="H305">
        <v>16</v>
      </c>
      <c r="I305">
        <v>225413</v>
      </c>
      <c r="J305" t="str">
        <f t="shared" si="4"/>
        <v>F</v>
      </c>
      <c r="K305" t="s">
        <v>153</v>
      </c>
    </row>
    <row r="306" spans="1:11" x14ac:dyDescent="0.25">
      <c r="A306">
        <v>372</v>
      </c>
      <c r="B306">
        <v>834159</v>
      </c>
      <c r="C306" s="61" t="s">
        <v>349</v>
      </c>
      <c r="D306">
        <v>1</v>
      </c>
      <c r="E306" s="61" t="s">
        <v>349</v>
      </c>
      <c r="F306" s="61" t="s">
        <v>350</v>
      </c>
      <c r="G306" s="61" t="s">
        <v>376</v>
      </c>
      <c r="H306">
        <v>16</v>
      </c>
      <c r="I306">
        <v>225414</v>
      </c>
      <c r="J306" t="str">
        <f t="shared" si="4"/>
        <v>T</v>
      </c>
      <c r="K306" t="s">
        <v>153</v>
      </c>
    </row>
    <row r="307" spans="1:11" x14ac:dyDescent="0.25">
      <c r="A307">
        <v>468</v>
      </c>
      <c r="B307">
        <v>834159</v>
      </c>
      <c r="C307" s="61" t="s">
        <v>349</v>
      </c>
      <c r="D307">
        <v>1</v>
      </c>
      <c r="E307" s="61" t="s">
        <v>349</v>
      </c>
      <c r="F307" s="61" t="s">
        <v>350</v>
      </c>
      <c r="G307" s="61" t="s">
        <v>376</v>
      </c>
      <c r="H307">
        <v>16</v>
      </c>
      <c r="I307">
        <v>225414</v>
      </c>
      <c r="J307" t="str">
        <f t="shared" si="4"/>
        <v>T</v>
      </c>
      <c r="K307" t="s">
        <v>153</v>
      </c>
    </row>
    <row r="308" spans="1:11" x14ac:dyDescent="0.25">
      <c r="A308">
        <v>469</v>
      </c>
      <c r="B308">
        <v>834159</v>
      </c>
      <c r="C308" s="61" t="s">
        <v>349</v>
      </c>
      <c r="D308">
        <v>1</v>
      </c>
      <c r="E308" s="61" t="s">
        <v>349</v>
      </c>
      <c r="F308" s="61" t="s">
        <v>350</v>
      </c>
      <c r="G308" s="61" t="s">
        <v>376</v>
      </c>
      <c r="H308">
        <v>16</v>
      </c>
      <c r="I308">
        <v>225414</v>
      </c>
      <c r="J308" t="str">
        <f t="shared" si="4"/>
        <v>F</v>
      </c>
      <c r="K308" t="s">
        <v>153</v>
      </c>
    </row>
    <row r="309" spans="1:11" x14ac:dyDescent="0.25">
      <c r="A309">
        <v>326</v>
      </c>
      <c r="B309">
        <v>834159</v>
      </c>
      <c r="C309" s="61" t="s">
        <v>349</v>
      </c>
      <c r="D309">
        <v>1</v>
      </c>
      <c r="E309" s="61" t="s">
        <v>349</v>
      </c>
      <c r="F309" s="61" t="s">
        <v>350</v>
      </c>
      <c r="G309" s="61" t="s">
        <v>377</v>
      </c>
      <c r="H309">
        <v>16</v>
      </c>
      <c r="I309">
        <v>225416</v>
      </c>
      <c r="J309" t="str">
        <f t="shared" si="4"/>
        <v>F</v>
      </c>
      <c r="K309" t="s">
        <v>153</v>
      </c>
    </row>
    <row r="310" spans="1:11" x14ac:dyDescent="0.25">
      <c r="A310">
        <v>325</v>
      </c>
      <c r="B310">
        <v>834159</v>
      </c>
      <c r="C310" s="61" t="s">
        <v>349</v>
      </c>
      <c r="D310">
        <v>1</v>
      </c>
      <c r="E310" s="61" t="s">
        <v>349</v>
      </c>
      <c r="F310" s="61" t="s">
        <v>350</v>
      </c>
      <c r="G310" s="61" t="s">
        <v>378</v>
      </c>
      <c r="H310">
        <v>16</v>
      </c>
      <c r="I310">
        <v>225417</v>
      </c>
      <c r="J310" t="str">
        <f t="shared" si="4"/>
        <v>F</v>
      </c>
      <c r="K310" t="s">
        <v>153</v>
      </c>
    </row>
    <row r="311" spans="1:11" x14ac:dyDescent="0.25">
      <c r="A311">
        <v>582</v>
      </c>
      <c r="B311">
        <v>834159</v>
      </c>
      <c r="C311" s="61" t="s">
        <v>349</v>
      </c>
      <c r="D311">
        <v>1</v>
      </c>
      <c r="E311" s="61" t="s">
        <v>349</v>
      </c>
      <c r="F311" s="61" t="s">
        <v>350</v>
      </c>
      <c r="G311" s="61" t="s">
        <v>379</v>
      </c>
      <c r="H311">
        <v>16</v>
      </c>
      <c r="I311">
        <v>225501</v>
      </c>
      <c r="J311" t="str">
        <f t="shared" si="4"/>
        <v>F</v>
      </c>
      <c r="K311" t="s">
        <v>153</v>
      </c>
    </row>
    <row r="312" spans="1:11" x14ac:dyDescent="0.25">
      <c r="A312">
        <v>581</v>
      </c>
      <c r="B312">
        <v>834159</v>
      </c>
      <c r="C312" s="61" t="s">
        <v>349</v>
      </c>
      <c r="D312">
        <v>1</v>
      </c>
      <c r="E312" s="61" t="s">
        <v>349</v>
      </c>
      <c r="F312" s="61" t="s">
        <v>350</v>
      </c>
      <c r="G312" s="61" t="s">
        <v>380</v>
      </c>
      <c r="H312">
        <v>16</v>
      </c>
      <c r="I312">
        <v>225502</v>
      </c>
      <c r="J312" t="str">
        <f t="shared" si="4"/>
        <v>F</v>
      </c>
      <c r="K312" t="s">
        <v>153</v>
      </c>
    </row>
    <row r="313" spans="1:11" x14ac:dyDescent="0.25">
      <c r="A313">
        <v>577</v>
      </c>
      <c r="B313">
        <v>834159</v>
      </c>
      <c r="C313" s="61" t="s">
        <v>349</v>
      </c>
      <c r="D313">
        <v>1</v>
      </c>
      <c r="E313" s="61" t="s">
        <v>349</v>
      </c>
      <c r="F313" s="61" t="s">
        <v>350</v>
      </c>
      <c r="G313" s="61" t="s">
        <v>381</v>
      </c>
      <c r="H313">
        <v>16</v>
      </c>
      <c r="I313">
        <v>225503</v>
      </c>
      <c r="J313" t="str">
        <f t="shared" si="4"/>
        <v>F</v>
      </c>
      <c r="K313" t="s">
        <v>153</v>
      </c>
    </row>
    <row r="314" spans="1:11" x14ac:dyDescent="0.25">
      <c r="A314">
        <v>316</v>
      </c>
      <c r="B314">
        <v>834159</v>
      </c>
      <c r="C314" s="61" t="s">
        <v>349</v>
      </c>
      <c r="D314">
        <v>1</v>
      </c>
      <c r="E314" s="61" t="s">
        <v>349</v>
      </c>
      <c r="F314" s="61" t="s">
        <v>350</v>
      </c>
      <c r="G314" s="61" t="s">
        <v>382</v>
      </c>
      <c r="H314">
        <v>16</v>
      </c>
      <c r="I314">
        <v>235527</v>
      </c>
      <c r="J314" t="str">
        <f t="shared" si="4"/>
        <v>F</v>
      </c>
      <c r="K314" t="s">
        <v>153</v>
      </c>
    </row>
    <row r="315" spans="1:11" x14ac:dyDescent="0.25">
      <c r="A315">
        <v>591</v>
      </c>
      <c r="B315">
        <v>834159</v>
      </c>
      <c r="C315" s="61" t="s">
        <v>349</v>
      </c>
      <c r="D315">
        <v>1</v>
      </c>
      <c r="E315" s="61" t="s">
        <v>349</v>
      </c>
      <c r="F315" s="61" t="s">
        <v>350</v>
      </c>
      <c r="G315" s="61" t="s">
        <v>383</v>
      </c>
      <c r="H315">
        <v>16</v>
      </c>
      <c r="I315">
        <v>235528</v>
      </c>
      <c r="J315" t="str">
        <f t="shared" si="4"/>
        <v>F</v>
      </c>
      <c r="K315" t="s">
        <v>153</v>
      </c>
    </row>
    <row r="316" spans="1:11" x14ac:dyDescent="0.25">
      <c r="A316">
        <v>528</v>
      </c>
      <c r="B316">
        <v>834159</v>
      </c>
      <c r="C316" s="61" t="s">
        <v>349</v>
      </c>
      <c r="D316">
        <v>1</v>
      </c>
      <c r="E316" s="61" t="s">
        <v>349</v>
      </c>
      <c r="F316" s="61" t="s">
        <v>350</v>
      </c>
      <c r="G316" s="61" t="s">
        <v>384</v>
      </c>
      <c r="H316">
        <v>16</v>
      </c>
      <c r="I316">
        <v>235530</v>
      </c>
      <c r="J316" t="str">
        <f t="shared" si="4"/>
        <v>F</v>
      </c>
      <c r="K316" t="s">
        <v>153</v>
      </c>
    </row>
    <row r="317" spans="1:11" x14ac:dyDescent="0.25">
      <c r="A317">
        <v>317</v>
      </c>
      <c r="B317">
        <v>834159</v>
      </c>
      <c r="C317" s="61" t="s">
        <v>349</v>
      </c>
      <c r="D317">
        <v>1</v>
      </c>
      <c r="E317" s="61" t="s">
        <v>349</v>
      </c>
      <c r="F317" s="61" t="s">
        <v>350</v>
      </c>
      <c r="G317" s="61" t="s">
        <v>385</v>
      </c>
      <c r="H317">
        <v>16</v>
      </c>
      <c r="I317">
        <v>235533</v>
      </c>
      <c r="J317" t="str">
        <f t="shared" si="4"/>
        <v>T</v>
      </c>
      <c r="K317" t="s">
        <v>153</v>
      </c>
    </row>
    <row r="318" spans="1:11" x14ac:dyDescent="0.25">
      <c r="A318">
        <v>575</v>
      </c>
      <c r="B318">
        <v>834159</v>
      </c>
      <c r="C318" s="61" t="s">
        <v>349</v>
      </c>
      <c r="D318">
        <v>1</v>
      </c>
      <c r="E318" s="61" t="s">
        <v>349</v>
      </c>
      <c r="F318" s="61" t="s">
        <v>350</v>
      </c>
      <c r="G318" s="61" t="s">
        <v>385</v>
      </c>
      <c r="H318">
        <v>16</v>
      </c>
      <c r="I318">
        <v>235533</v>
      </c>
      <c r="J318" t="str">
        <f t="shared" si="4"/>
        <v>T</v>
      </c>
      <c r="K318" t="s">
        <v>153</v>
      </c>
    </row>
    <row r="319" spans="1:11" x14ac:dyDescent="0.25">
      <c r="A319">
        <v>593</v>
      </c>
      <c r="B319">
        <v>834159</v>
      </c>
      <c r="C319" s="61" t="s">
        <v>349</v>
      </c>
      <c r="D319">
        <v>1</v>
      </c>
      <c r="E319" s="61" t="s">
        <v>349</v>
      </c>
      <c r="F319" s="61" t="s">
        <v>350</v>
      </c>
      <c r="G319" s="61" t="s">
        <v>385</v>
      </c>
      <c r="H319">
        <v>16</v>
      </c>
      <c r="I319">
        <v>235533</v>
      </c>
      <c r="J319" t="str">
        <f t="shared" si="4"/>
        <v>F</v>
      </c>
      <c r="K319" t="s">
        <v>153</v>
      </c>
    </row>
    <row r="320" spans="1:11" x14ac:dyDescent="0.25">
      <c r="A320">
        <v>318</v>
      </c>
      <c r="B320">
        <v>834159</v>
      </c>
      <c r="C320" s="61" t="s">
        <v>349</v>
      </c>
      <c r="D320">
        <v>1</v>
      </c>
      <c r="E320" s="61" t="s">
        <v>349</v>
      </c>
      <c r="F320" s="61" t="s">
        <v>350</v>
      </c>
      <c r="G320" s="61" t="s">
        <v>386</v>
      </c>
      <c r="H320">
        <v>16</v>
      </c>
      <c r="I320">
        <v>235534</v>
      </c>
      <c r="J320" t="str">
        <f t="shared" si="4"/>
        <v>T</v>
      </c>
      <c r="K320" t="s">
        <v>153</v>
      </c>
    </row>
    <row r="321" spans="1:11" x14ac:dyDescent="0.25">
      <c r="A321">
        <v>576</v>
      </c>
      <c r="B321">
        <v>834159</v>
      </c>
      <c r="C321" s="61" t="s">
        <v>349</v>
      </c>
      <c r="D321">
        <v>1</v>
      </c>
      <c r="E321" s="61" t="s">
        <v>349</v>
      </c>
      <c r="F321" s="61" t="s">
        <v>350</v>
      </c>
      <c r="G321" s="61" t="s">
        <v>386</v>
      </c>
      <c r="H321">
        <v>16</v>
      </c>
      <c r="I321">
        <v>235534</v>
      </c>
      <c r="J321" t="str">
        <f t="shared" si="4"/>
        <v>F</v>
      </c>
      <c r="K321" t="s">
        <v>153</v>
      </c>
    </row>
    <row r="322" spans="1:11" x14ac:dyDescent="0.25">
      <c r="A322">
        <v>314</v>
      </c>
      <c r="B322">
        <v>834159</v>
      </c>
      <c r="C322" s="61" t="s">
        <v>349</v>
      </c>
      <c r="D322">
        <v>1</v>
      </c>
      <c r="E322" s="61" t="s">
        <v>349</v>
      </c>
      <c r="F322" s="61" t="s">
        <v>350</v>
      </c>
      <c r="G322" s="61" t="s">
        <v>387</v>
      </c>
      <c r="H322">
        <v>16</v>
      </c>
      <c r="I322">
        <v>235609</v>
      </c>
      <c r="J322" t="str">
        <f t="shared" ref="J322:J385" si="5">IF(I322=I323,"T","F")</f>
        <v>T</v>
      </c>
      <c r="K322" t="s">
        <v>153</v>
      </c>
    </row>
    <row r="323" spans="1:11" x14ac:dyDescent="0.25">
      <c r="A323">
        <v>323</v>
      </c>
      <c r="B323">
        <v>834159</v>
      </c>
      <c r="C323" s="61" t="s">
        <v>349</v>
      </c>
      <c r="D323">
        <v>1</v>
      </c>
      <c r="E323" s="61" t="s">
        <v>349</v>
      </c>
      <c r="F323" s="61" t="s">
        <v>350</v>
      </c>
      <c r="G323" s="61" t="s">
        <v>387</v>
      </c>
      <c r="H323">
        <v>16</v>
      </c>
      <c r="I323">
        <v>235609</v>
      </c>
      <c r="J323" t="str">
        <f t="shared" si="5"/>
        <v>T</v>
      </c>
      <c r="K323" t="s">
        <v>153</v>
      </c>
    </row>
    <row r="324" spans="1:11" x14ac:dyDescent="0.25">
      <c r="A324">
        <v>338</v>
      </c>
      <c r="B324">
        <v>834159</v>
      </c>
      <c r="C324" s="61" t="s">
        <v>349</v>
      </c>
      <c r="D324">
        <v>1</v>
      </c>
      <c r="E324" s="61" t="s">
        <v>349</v>
      </c>
      <c r="F324" s="61" t="s">
        <v>350</v>
      </c>
      <c r="G324" s="61" t="s">
        <v>387</v>
      </c>
      <c r="H324">
        <v>16</v>
      </c>
      <c r="I324">
        <v>235609</v>
      </c>
      <c r="J324" t="str">
        <f t="shared" si="5"/>
        <v>F</v>
      </c>
      <c r="K324" t="s">
        <v>153</v>
      </c>
    </row>
    <row r="325" spans="1:11" x14ac:dyDescent="0.25">
      <c r="A325">
        <v>324</v>
      </c>
      <c r="B325">
        <v>834159</v>
      </c>
      <c r="C325" s="61" t="s">
        <v>349</v>
      </c>
      <c r="D325">
        <v>1</v>
      </c>
      <c r="E325" s="61" t="s">
        <v>349</v>
      </c>
      <c r="F325" s="61" t="s">
        <v>350</v>
      </c>
      <c r="G325" s="61" t="s">
        <v>388</v>
      </c>
      <c r="H325">
        <v>16</v>
      </c>
      <c r="I325">
        <v>235610</v>
      </c>
      <c r="J325" t="str">
        <f t="shared" si="5"/>
        <v>F</v>
      </c>
      <c r="K325" t="s">
        <v>153</v>
      </c>
    </row>
    <row r="326" spans="1:11" x14ac:dyDescent="0.25">
      <c r="A326">
        <v>339</v>
      </c>
      <c r="B326">
        <v>834159</v>
      </c>
      <c r="C326" s="61" t="s">
        <v>349</v>
      </c>
      <c r="D326">
        <v>1</v>
      </c>
      <c r="E326" s="61" t="s">
        <v>349</v>
      </c>
      <c r="F326" s="61" t="s">
        <v>350</v>
      </c>
      <c r="G326" s="61" t="s">
        <v>389</v>
      </c>
      <c r="H326">
        <v>16</v>
      </c>
      <c r="I326">
        <v>235618</v>
      </c>
      <c r="J326" t="str">
        <f t="shared" si="5"/>
        <v>F</v>
      </c>
      <c r="K326" t="s">
        <v>153</v>
      </c>
    </row>
    <row r="327" spans="1:11" x14ac:dyDescent="0.25">
      <c r="A327">
        <v>525</v>
      </c>
      <c r="B327">
        <v>834159</v>
      </c>
      <c r="C327" s="61" t="s">
        <v>349</v>
      </c>
      <c r="D327">
        <v>1</v>
      </c>
      <c r="E327" s="61" t="s">
        <v>349</v>
      </c>
      <c r="F327" s="61" t="s">
        <v>350</v>
      </c>
      <c r="G327" s="61" t="s">
        <v>390</v>
      </c>
      <c r="H327">
        <v>16</v>
      </c>
      <c r="I327">
        <v>235626</v>
      </c>
      <c r="J327" t="str">
        <f t="shared" si="5"/>
        <v>F</v>
      </c>
      <c r="K327" t="s">
        <v>153</v>
      </c>
    </row>
    <row r="328" spans="1:11" x14ac:dyDescent="0.25">
      <c r="A328">
        <v>663</v>
      </c>
      <c r="B328">
        <v>834159</v>
      </c>
      <c r="C328" s="61" t="s">
        <v>349</v>
      </c>
      <c r="D328">
        <v>1</v>
      </c>
      <c r="E328" s="61" t="s">
        <v>349</v>
      </c>
      <c r="F328" s="61" t="s">
        <v>350</v>
      </c>
      <c r="G328" s="61" t="s">
        <v>391</v>
      </c>
      <c r="H328">
        <v>16</v>
      </c>
      <c r="I328">
        <v>235712</v>
      </c>
      <c r="J328" t="str">
        <f t="shared" si="5"/>
        <v>F</v>
      </c>
      <c r="K328" t="s">
        <v>153</v>
      </c>
    </row>
    <row r="329" spans="1:11" x14ac:dyDescent="0.25">
      <c r="A329">
        <v>667</v>
      </c>
      <c r="B329">
        <v>834159</v>
      </c>
      <c r="C329" s="61" t="s">
        <v>349</v>
      </c>
      <c r="D329">
        <v>1</v>
      </c>
      <c r="E329" s="61" t="s">
        <v>349</v>
      </c>
      <c r="F329" s="61" t="s">
        <v>350</v>
      </c>
      <c r="G329" s="61" t="s">
        <v>392</v>
      </c>
      <c r="H329">
        <v>16</v>
      </c>
      <c r="I329">
        <v>235713</v>
      </c>
      <c r="J329" t="str">
        <f t="shared" si="5"/>
        <v>F</v>
      </c>
      <c r="K329" t="s">
        <v>153</v>
      </c>
    </row>
    <row r="330" spans="1:11" x14ac:dyDescent="0.25">
      <c r="A330">
        <v>590</v>
      </c>
      <c r="B330">
        <v>834159</v>
      </c>
      <c r="C330" s="61" t="s">
        <v>349</v>
      </c>
      <c r="D330">
        <v>1</v>
      </c>
      <c r="E330" s="61" t="s">
        <v>349</v>
      </c>
      <c r="F330" s="61" t="s">
        <v>350</v>
      </c>
      <c r="G330" s="61" t="s">
        <v>393</v>
      </c>
      <c r="H330">
        <v>16</v>
      </c>
      <c r="I330">
        <v>235717</v>
      </c>
      <c r="J330" t="str">
        <f t="shared" si="5"/>
        <v>T</v>
      </c>
      <c r="K330" t="s">
        <v>153</v>
      </c>
    </row>
    <row r="331" spans="1:11" x14ac:dyDescent="0.25">
      <c r="A331">
        <v>659</v>
      </c>
      <c r="B331">
        <v>834159</v>
      </c>
      <c r="C331" s="61" t="s">
        <v>349</v>
      </c>
      <c r="D331">
        <v>1</v>
      </c>
      <c r="E331" s="61" t="s">
        <v>349</v>
      </c>
      <c r="F331" s="61" t="s">
        <v>350</v>
      </c>
      <c r="G331" s="61" t="s">
        <v>393</v>
      </c>
      <c r="H331">
        <v>16</v>
      </c>
      <c r="I331">
        <v>235717</v>
      </c>
      <c r="J331" t="str">
        <f t="shared" si="5"/>
        <v>F</v>
      </c>
      <c r="K331" t="s">
        <v>153</v>
      </c>
    </row>
    <row r="332" spans="1:11" x14ac:dyDescent="0.25">
      <c r="A332">
        <v>381</v>
      </c>
      <c r="B332">
        <v>834159</v>
      </c>
      <c r="C332" s="61" t="s">
        <v>349</v>
      </c>
      <c r="D332">
        <v>1</v>
      </c>
      <c r="E332" s="61" t="s">
        <v>349</v>
      </c>
      <c r="F332" s="61" t="s">
        <v>350</v>
      </c>
      <c r="G332" s="61" t="s">
        <v>394</v>
      </c>
      <c r="H332">
        <v>16</v>
      </c>
      <c r="I332">
        <v>235718</v>
      </c>
      <c r="J332" t="str">
        <f t="shared" si="5"/>
        <v>F</v>
      </c>
      <c r="K332" t="s">
        <v>153</v>
      </c>
    </row>
    <row r="333" spans="1:11" x14ac:dyDescent="0.25">
      <c r="A333">
        <v>770</v>
      </c>
      <c r="B333">
        <v>834641</v>
      </c>
      <c r="C333" s="61" t="s">
        <v>395</v>
      </c>
      <c r="D333">
        <v>1</v>
      </c>
      <c r="E333" s="61" t="s">
        <v>395</v>
      </c>
      <c r="F333" s="61" t="s">
        <v>396</v>
      </c>
      <c r="G333" s="61" t="s">
        <v>397</v>
      </c>
      <c r="H333">
        <v>17</v>
      </c>
      <c r="I333">
        <v>124005</v>
      </c>
      <c r="J333" t="str">
        <f t="shared" si="5"/>
        <v>T</v>
      </c>
      <c r="K333" t="s">
        <v>153</v>
      </c>
    </row>
    <row r="334" spans="1:11" x14ac:dyDescent="0.25">
      <c r="A334">
        <v>771</v>
      </c>
      <c r="B334">
        <v>834641</v>
      </c>
      <c r="C334" s="61" t="s">
        <v>395</v>
      </c>
      <c r="D334">
        <v>1</v>
      </c>
      <c r="E334" s="61" t="s">
        <v>395</v>
      </c>
      <c r="F334" s="61" t="s">
        <v>396</v>
      </c>
      <c r="G334" s="61" t="s">
        <v>397</v>
      </c>
      <c r="H334">
        <v>17</v>
      </c>
      <c r="I334">
        <v>124005</v>
      </c>
      <c r="J334" t="str">
        <f t="shared" si="5"/>
        <v>T</v>
      </c>
      <c r="K334" t="s">
        <v>153</v>
      </c>
    </row>
    <row r="335" spans="1:11" x14ac:dyDescent="0.25">
      <c r="A335">
        <v>774</v>
      </c>
      <c r="B335">
        <v>834641</v>
      </c>
      <c r="C335" s="61" t="s">
        <v>395</v>
      </c>
      <c r="D335">
        <v>1</v>
      </c>
      <c r="E335" s="61" t="s">
        <v>395</v>
      </c>
      <c r="F335" s="61" t="s">
        <v>396</v>
      </c>
      <c r="G335" s="61" t="s">
        <v>397</v>
      </c>
      <c r="H335">
        <v>17</v>
      </c>
      <c r="I335">
        <v>124005</v>
      </c>
      <c r="J335" t="str">
        <f t="shared" si="5"/>
        <v>T</v>
      </c>
      <c r="K335" t="s">
        <v>153</v>
      </c>
    </row>
    <row r="336" spans="1:11" x14ac:dyDescent="0.25">
      <c r="A336">
        <v>785</v>
      </c>
      <c r="B336">
        <v>834641</v>
      </c>
      <c r="C336" s="61" t="s">
        <v>395</v>
      </c>
      <c r="D336">
        <v>1</v>
      </c>
      <c r="E336" s="61" t="s">
        <v>395</v>
      </c>
      <c r="F336" s="61" t="s">
        <v>396</v>
      </c>
      <c r="G336" s="61" t="s">
        <v>397</v>
      </c>
      <c r="H336">
        <v>17</v>
      </c>
      <c r="I336">
        <v>124005</v>
      </c>
      <c r="J336" t="str">
        <f t="shared" si="5"/>
        <v>T</v>
      </c>
      <c r="K336" t="s">
        <v>153</v>
      </c>
    </row>
    <row r="337" spans="1:11" x14ac:dyDescent="0.25">
      <c r="A337">
        <v>801</v>
      </c>
      <c r="B337">
        <v>834641</v>
      </c>
      <c r="C337" s="61" t="s">
        <v>395</v>
      </c>
      <c r="D337">
        <v>1</v>
      </c>
      <c r="E337" s="61" t="s">
        <v>395</v>
      </c>
      <c r="F337" s="61" t="s">
        <v>396</v>
      </c>
      <c r="G337" s="61" t="s">
        <v>397</v>
      </c>
      <c r="H337">
        <v>17</v>
      </c>
      <c r="I337">
        <v>124005</v>
      </c>
      <c r="J337" t="str">
        <f t="shared" si="5"/>
        <v>F</v>
      </c>
      <c r="K337" t="s">
        <v>153</v>
      </c>
    </row>
    <row r="338" spans="1:11" x14ac:dyDescent="0.25">
      <c r="A338">
        <v>784</v>
      </c>
      <c r="B338">
        <v>834641</v>
      </c>
      <c r="C338" s="61" t="s">
        <v>395</v>
      </c>
      <c r="D338">
        <v>1</v>
      </c>
      <c r="E338" s="61" t="s">
        <v>395</v>
      </c>
      <c r="F338" s="61" t="s">
        <v>396</v>
      </c>
      <c r="G338" s="61" t="s">
        <v>398</v>
      </c>
      <c r="H338">
        <v>17</v>
      </c>
      <c r="I338">
        <v>124006</v>
      </c>
      <c r="J338" t="str">
        <f t="shared" si="5"/>
        <v>T</v>
      </c>
      <c r="K338" t="s">
        <v>153</v>
      </c>
    </row>
    <row r="339" spans="1:11" x14ac:dyDescent="0.25">
      <c r="A339">
        <v>797</v>
      </c>
      <c r="B339">
        <v>834641</v>
      </c>
      <c r="C339" s="61" t="s">
        <v>395</v>
      </c>
      <c r="D339">
        <v>1</v>
      </c>
      <c r="E339" s="61" t="s">
        <v>395</v>
      </c>
      <c r="F339" s="61" t="s">
        <v>396</v>
      </c>
      <c r="G339" s="61" t="s">
        <v>398</v>
      </c>
      <c r="H339">
        <v>17</v>
      </c>
      <c r="I339">
        <v>124006</v>
      </c>
      <c r="J339" t="str">
        <f t="shared" si="5"/>
        <v>F</v>
      </c>
      <c r="K339" t="s">
        <v>153</v>
      </c>
    </row>
    <row r="340" spans="1:11" x14ac:dyDescent="0.25">
      <c r="A340">
        <v>780</v>
      </c>
      <c r="B340">
        <v>834641</v>
      </c>
      <c r="C340" s="61" t="s">
        <v>395</v>
      </c>
      <c r="D340">
        <v>1</v>
      </c>
      <c r="E340" s="61" t="s">
        <v>395</v>
      </c>
      <c r="F340" s="61" t="s">
        <v>396</v>
      </c>
      <c r="G340" s="61" t="s">
        <v>399</v>
      </c>
      <c r="H340">
        <v>17</v>
      </c>
      <c r="I340">
        <v>124101</v>
      </c>
      <c r="J340" t="str">
        <f t="shared" si="5"/>
        <v>T</v>
      </c>
      <c r="K340" t="s">
        <v>153</v>
      </c>
    </row>
    <row r="341" spans="1:11" x14ac:dyDescent="0.25">
      <c r="A341">
        <v>798</v>
      </c>
      <c r="B341">
        <v>834641</v>
      </c>
      <c r="C341" s="61" t="s">
        <v>395</v>
      </c>
      <c r="D341">
        <v>1</v>
      </c>
      <c r="E341" s="61" t="s">
        <v>395</v>
      </c>
      <c r="F341" s="61" t="s">
        <v>396</v>
      </c>
      <c r="G341" s="61" t="s">
        <v>399</v>
      </c>
      <c r="H341">
        <v>17</v>
      </c>
      <c r="I341">
        <v>124101</v>
      </c>
      <c r="J341" t="str">
        <f t="shared" si="5"/>
        <v>T</v>
      </c>
      <c r="K341" t="s">
        <v>153</v>
      </c>
    </row>
    <row r="342" spans="1:11" x14ac:dyDescent="0.25">
      <c r="A342">
        <v>805</v>
      </c>
      <c r="B342">
        <v>834641</v>
      </c>
      <c r="C342" s="61" t="s">
        <v>395</v>
      </c>
      <c r="D342">
        <v>1</v>
      </c>
      <c r="E342" s="61" t="s">
        <v>395</v>
      </c>
      <c r="F342" s="61" t="s">
        <v>396</v>
      </c>
      <c r="G342" s="61" t="s">
        <v>399</v>
      </c>
      <c r="H342">
        <v>17</v>
      </c>
      <c r="I342">
        <v>124101</v>
      </c>
      <c r="J342" t="str">
        <f t="shared" si="5"/>
        <v>F</v>
      </c>
      <c r="K342" t="s">
        <v>153</v>
      </c>
    </row>
    <row r="343" spans="1:11" x14ac:dyDescent="0.25">
      <c r="A343">
        <v>769</v>
      </c>
      <c r="B343">
        <v>834641</v>
      </c>
      <c r="C343" s="61" t="s">
        <v>395</v>
      </c>
      <c r="D343">
        <v>1</v>
      </c>
      <c r="E343" s="61" t="s">
        <v>395</v>
      </c>
      <c r="F343" s="61" t="s">
        <v>396</v>
      </c>
      <c r="G343" s="61" t="s">
        <v>400</v>
      </c>
      <c r="H343">
        <v>17</v>
      </c>
      <c r="I343">
        <v>124102</v>
      </c>
      <c r="J343" t="str">
        <f t="shared" si="5"/>
        <v>T</v>
      </c>
      <c r="K343" t="s">
        <v>153</v>
      </c>
    </row>
    <row r="344" spans="1:11" x14ac:dyDescent="0.25">
      <c r="A344">
        <v>783</v>
      </c>
      <c r="B344">
        <v>834641</v>
      </c>
      <c r="C344" s="61" t="s">
        <v>395</v>
      </c>
      <c r="D344">
        <v>1</v>
      </c>
      <c r="E344" s="61" t="s">
        <v>395</v>
      </c>
      <c r="F344" s="61" t="s">
        <v>396</v>
      </c>
      <c r="G344" s="61" t="s">
        <v>400</v>
      </c>
      <c r="H344">
        <v>17</v>
      </c>
      <c r="I344">
        <v>124102</v>
      </c>
      <c r="J344" t="str">
        <f t="shared" si="5"/>
        <v>T</v>
      </c>
      <c r="K344" t="s">
        <v>153</v>
      </c>
    </row>
    <row r="345" spans="1:11" x14ac:dyDescent="0.25">
      <c r="A345">
        <v>788</v>
      </c>
      <c r="B345">
        <v>834641</v>
      </c>
      <c r="C345" s="61" t="s">
        <v>395</v>
      </c>
      <c r="D345">
        <v>1</v>
      </c>
      <c r="E345" s="61" t="s">
        <v>395</v>
      </c>
      <c r="F345" s="61" t="s">
        <v>396</v>
      </c>
      <c r="G345" s="61" t="s">
        <v>400</v>
      </c>
      <c r="H345">
        <v>17</v>
      </c>
      <c r="I345">
        <v>124102</v>
      </c>
      <c r="J345" t="str">
        <f t="shared" si="5"/>
        <v>T</v>
      </c>
      <c r="K345" t="s">
        <v>153</v>
      </c>
    </row>
    <row r="346" spans="1:11" x14ac:dyDescent="0.25">
      <c r="A346">
        <v>796</v>
      </c>
      <c r="B346">
        <v>834641</v>
      </c>
      <c r="C346" s="61" t="s">
        <v>395</v>
      </c>
      <c r="D346">
        <v>1</v>
      </c>
      <c r="E346" s="61" t="s">
        <v>395</v>
      </c>
      <c r="F346" s="61" t="s">
        <v>396</v>
      </c>
      <c r="G346" s="61" t="s">
        <v>400</v>
      </c>
      <c r="H346">
        <v>17</v>
      </c>
      <c r="I346">
        <v>124102</v>
      </c>
      <c r="J346" t="str">
        <f t="shared" si="5"/>
        <v>T</v>
      </c>
      <c r="K346" t="s">
        <v>153</v>
      </c>
    </row>
    <row r="347" spans="1:11" x14ac:dyDescent="0.25">
      <c r="A347">
        <v>808</v>
      </c>
      <c r="B347">
        <v>834641</v>
      </c>
      <c r="C347" s="61" t="s">
        <v>395</v>
      </c>
      <c r="D347">
        <v>1</v>
      </c>
      <c r="E347" s="61" t="s">
        <v>395</v>
      </c>
      <c r="F347" s="61" t="s">
        <v>396</v>
      </c>
      <c r="G347" s="61" t="s">
        <v>400</v>
      </c>
      <c r="H347">
        <v>17</v>
      </c>
      <c r="I347">
        <v>124102</v>
      </c>
      <c r="J347" t="str">
        <f t="shared" si="5"/>
        <v>F</v>
      </c>
      <c r="K347" t="s">
        <v>153</v>
      </c>
    </row>
    <row r="348" spans="1:11" x14ac:dyDescent="0.25">
      <c r="A348">
        <v>782</v>
      </c>
      <c r="B348">
        <v>834641</v>
      </c>
      <c r="C348" s="61" t="s">
        <v>395</v>
      </c>
      <c r="D348">
        <v>1</v>
      </c>
      <c r="E348" s="61" t="s">
        <v>395</v>
      </c>
      <c r="F348" s="61" t="s">
        <v>396</v>
      </c>
      <c r="G348" s="61" t="s">
        <v>401</v>
      </c>
      <c r="H348">
        <v>17</v>
      </c>
      <c r="I348">
        <v>124103</v>
      </c>
      <c r="J348" t="str">
        <f t="shared" si="5"/>
        <v>T</v>
      </c>
      <c r="K348" t="s">
        <v>153</v>
      </c>
    </row>
    <row r="349" spans="1:11" x14ac:dyDescent="0.25">
      <c r="A349">
        <v>786</v>
      </c>
      <c r="B349">
        <v>834641</v>
      </c>
      <c r="C349" s="61" t="s">
        <v>395</v>
      </c>
      <c r="D349">
        <v>1</v>
      </c>
      <c r="E349" s="61" t="s">
        <v>395</v>
      </c>
      <c r="F349" s="61" t="s">
        <v>396</v>
      </c>
      <c r="G349" s="61" t="s">
        <v>401</v>
      </c>
      <c r="H349">
        <v>17</v>
      </c>
      <c r="I349">
        <v>124103</v>
      </c>
      <c r="J349" t="str">
        <f t="shared" si="5"/>
        <v>T</v>
      </c>
      <c r="K349" t="s">
        <v>153</v>
      </c>
    </row>
    <row r="350" spans="1:11" x14ac:dyDescent="0.25">
      <c r="A350">
        <v>812</v>
      </c>
      <c r="B350">
        <v>834641</v>
      </c>
      <c r="C350" s="61" t="s">
        <v>395</v>
      </c>
      <c r="D350">
        <v>1</v>
      </c>
      <c r="E350" s="61" t="s">
        <v>395</v>
      </c>
      <c r="F350" s="61" t="s">
        <v>396</v>
      </c>
      <c r="G350" s="61" t="s">
        <v>401</v>
      </c>
      <c r="H350">
        <v>17</v>
      </c>
      <c r="I350">
        <v>124103</v>
      </c>
      <c r="J350" t="str">
        <f t="shared" si="5"/>
        <v>F</v>
      </c>
      <c r="K350" t="s">
        <v>153</v>
      </c>
    </row>
    <row r="351" spans="1:11" x14ac:dyDescent="0.25">
      <c r="A351">
        <v>787</v>
      </c>
      <c r="B351">
        <v>834641</v>
      </c>
      <c r="C351" s="61" t="s">
        <v>395</v>
      </c>
      <c r="D351">
        <v>1</v>
      </c>
      <c r="E351" s="61" t="s">
        <v>395</v>
      </c>
      <c r="F351" s="61" t="s">
        <v>396</v>
      </c>
      <c r="G351" s="61" t="s">
        <v>402</v>
      </c>
      <c r="H351">
        <v>17</v>
      </c>
      <c r="I351">
        <v>124104</v>
      </c>
      <c r="J351" t="str">
        <f t="shared" si="5"/>
        <v>T</v>
      </c>
      <c r="K351" t="s">
        <v>153</v>
      </c>
    </row>
    <row r="352" spans="1:11" x14ac:dyDescent="0.25">
      <c r="A352">
        <v>811</v>
      </c>
      <c r="B352">
        <v>834641</v>
      </c>
      <c r="C352" s="61" t="s">
        <v>395</v>
      </c>
      <c r="D352">
        <v>1</v>
      </c>
      <c r="E352" s="61" t="s">
        <v>395</v>
      </c>
      <c r="F352" s="61" t="s">
        <v>396</v>
      </c>
      <c r="G352" s="61" t="s">
        <v>402</v>
      </c>
      <c r="H352">
        <v>17</v>
      </c>
      <c r="I352">
        <v>124104</v>
      </c>
      <c r="J352" t="str">
        <f t="shared" si="5"/>
        <v>T</v>
      </c>
      <c r="K352" t="s">
        <v>153</v>
      </c>
    </row>
    <row r="353" spans="1:11" x14ac:dyDescent="0.25">
      <c r="A353">
        <v>816</v>
      </c>
      <c r="B353">
        <v>834641</v>
      </c>
      <c r="C353" s="61" t="s">
        <v>395</v>
      </c>
      <c r="D353">
        <v>1</v>
      </c>
      <c r="E353" s="61" t="s">
        <v>395</v>
      </c>
      <c r="F353" s="61" t="s">
        <v>396</v>
      </c>
      <c r="G353" s="61" t="s">
        <v>402</v>
      </c>
      <c r="H353">
        <v>17</v>
      </c>
      <c r="I353">
        <v>124104</v>
      </c>
      <c r="J353" t="str">
        <f t="shared" si="5"/>
        <v>T</v>
      </c>
      <c r="K353" t="s">
        <v>153</v>
      </c>
    </row>
    <row r="354" spans="1:11" x14ac:dyDescent="0.25">
      <c r="A354">
        <v>830</v>
      </c>
      <c r="B354">
        <v>834641</v>
      </c>
      <c r="C354" s="61" t="s">
        <v>395</v>
      </c>
      <c r="D354">
        <v>1</v>
      </c>
      <c r="E354" s="61" t="s">
        <v>395</v>
      </c>
      <c r="F354" s="61" t="s">
        <v>396</v>
      </c>
      <c r="G354" s="61" t="s">
        <v>402</v>
      </c>
      <c r="H354">
        <v>17</v>
      </c>
      <c r="I354">
        <v>124104</v>
      </c>
      <c r="J354" t="str">
        <f t="shared" si="5"/>
        <v>T</v>
      </c>
      <c r="K354" t="s">
        <v>153</v>
      </c>
    </row>
    <row r="355" spans="1:11" x14ac:dyDescent="0.25">
      <c r="A355">
        <v>833</v>
      </c>
      <c r="B355">
        <v>834641</v>
      </c>
      <c r="C355" s="61" t="s">
        <v>395</v>
      </c>
      <c r="D355">
        <v>1</v>
      </c>
      <c r="E355" s="61" t="s">
        <v>395</v>
      </c>
      <c r="F355" s="61" t="s">
        <v>396</v>
      </c>
      <c r="G355" s="61" t="s">
        <v>402</v>
      </c>
      <c r="H355">
        <v>17</v>
      </c>
      <c r="I355">
        <v>124104</v>
      </c>
      <c r="J355" t="str">
        <f t="shared" si="5"/>
        <v>F</v>
      </c>
      <c r="K355" t="s">
        <v>153</v>
      </c>
    </row>
    <row r="356" spans="1:11" x14ac:dyDescent="0.25">
      <c r="A356">
        <v>763</v>
      </c>
      <c r="B356">
        <v>834641</v>
      </c>
      <c r="C356" s="61" t="s">
        <v>395</v>
      </c>
      <c r="D356">
        <v>1</v>
      </c>
      <c r="E356" s="61" t="s">
        <v>395</v>
      </c>
      <c r="F356" s="61" t="s">
        <v>396</v>
      </c>
      <c r="G356" s="61" t="s">
        <v>403</v>
      </c>
      <c r="H356">
        <v>17</v>
      </c>
      <c r="I356">
        <v>124105</v>
      </c>
      <c r="J356" t="str">
        <f t="shared" si="5"/>
        <v>F</v>
      </c>
      <c r="K356" t="s">
        <v>153</v>
      </c>
    </row>
    <row r="357" spans="1:11" x14ac:dyDescent="0.25">
      <c r="A357">
        <v>764</v>
      </c>
      <c r="B357">
        <v>834641</v>
      </c>
      <c r="C357" s="61" t="s">
        <v>395</v>
      </c>
      <c r="D357">
        <v>1</v>
      </c>
      <c r="E357" s="61" t="s">
        <v>395</v>
      </c>
      <c r="F357" s="61" t="s">
        <v>396</v>
      </c>
      <c r="G357" s="61" t="s">
        <v>404</v>
      </c>
      <c r="H357">
        <v>17</v>
      </c>
      <c r="I357">
        <v>124107</v>
      </c>
      <c r="J357" t="str">
        <f t="shared" si="5"/>
        <v>T</v>
      </c>
      <c r="K357" t="s">
        <v>153</v>
      </c>
    </row>
    <row r="358" spans="1:11" x14ac:dyDescent="0.25">
      <c r="A358">
        <v>781</v>
      </c>
      <c r="B358">
        <v>834641</v>
      </c>
      <c r="C358" s="61" t="s">
        <v>395</v>
      </c>
      <c r="D358">
        <v>1</v>
      </c>
      <c r="E358" s="61" t="s">
        <v>395</v>
      </c>
      <c r="F358" s="61" t="s">
        <v>396</v>
      </c>
      <c r="G358" s="61" t="s">
        <v>404</v>
      </c>
      <c r="H358">
        <v>17</v>
      </c>
      <c r="I358">
        <v>124107</v>
      </c>
      <c r="J358" t="str">
        <f t="shared" si="5"/>
        <v>F</v>
      </c>
      <c r="K358" t="s">
        <v>153</v>
      </c>
    </row>
    <row r="359" spans="1:11" x14ac:dyDescent="0.25">
      <c r="A359">
        <v>792</v>
      </c>
      <c r="B359">
        <v>834641</v>
      </c>
      <c r="C359" s="61" t="s">
        <v>395</v>
      </c>
      <c r="D359">
        <v>1</v>
      </c>
      <c r="E359" s="61" t="s">
        <v>395</v>
      </c>
      <c r="F359" s="61" t="s">
        <v>396</v>
      </c>
      <c r="G359" s="61" t="s">
        <v>405</v>
      </c>
      <c r="H359">
        <v>17</v>
      </c>
      <c r="I359">
        <v>124209</v>
      </c>
      <c r="J359" t="str">
        <f t="shared" si="5"/>
        <v>F</v>
      </c>
      <c r="K359" t="s">
        <v>153</v>
      </c>
    </row>
    <row r="360" spans="1:11" x14ac:dyDescent="0.25">
      <c r="A360">
        <v>821</v>
      </c>
      <c r="B360">
        <v>834641</v>
      </c>
      <c r="C360" s="61" t="s">
        <v>395</v>
      </c>
      <c r="D360">
        <v>1</v>
      </c>
      <c r="E360" s="61" t="s">
        <v>395</v>
      </c>
      <c r="F360" s="61" t="s">
        <v>396</v>
      </c>
      <c r="G360" s="61" t="s">
        <v>406</v>
      </c>
      <c r="H360">
        <v>17</v>
      </c>
      <c r="I360">
        <v>124210</v>
      </c>
      <c r="J360" t="str">
        <f t="shared" si="5"/>
        <v>F</v>
      </c>
      <c r="K360" t="s">
        <v>153</v>
      </c>
    </row>
    <row r="361" spans="1:11" x14ac:dyDescent="0.25">
      <c r="A361">
        <v>790</v>
      </c>
      <c r="B361">
        <v>834641</v>
      </c>
      <c r="C361" s="61" t="s">
        <v>395</v>
      </c>
      <c r="D361">
        <v>1</v>
      </c>
      <c r="E361" s="61" t="s">
        <v>395</v>
      </c>
      <c r="F361" s="61" t="s">
        <v>396</v>
      </c>
      <c r="G361" s="61" t="s">
        <v>407</v>
      </c>
      <c r="H361">
        <v>17</v>
      </c>
      <c r="I361">
        <v>124211</v>
      </c>
      <c r="J361" t="str">
        <f t="shared" si="5"/>
        <v>T</v>
      </c>
      <c r="K361" t="s">
        <v>153</v>
      </c>
    </row>
    <row r="362" spans="1:11" x14ac:dyDescent="0.25">
      <c r="A362">
        <v>817</v>
      </c>
      <c r="B362">
        <v>834641</v>
      </c>
      <c r="C362" s="61" t="s">
        <v>395</v>
      </c>
      <c r="D362">
        <v>1</v>
      </c>
      <c r="E362" s="61" t="s">
        <v>395</v>
      </c>
      <c r="F362" s="61" t="s">
        <v>396</v>
      </c>
      <c r="G362" s="61" t="s">
        <v>407</v>
      </c>
      <c r="H362">
        <v>17</v>
      </c>
      <c r="I362">
        <v>124211</v>
      </c>
      <c r="J362" t="str">
        <f t="shared" si="5"/>
        <v>T</v>
      </c>
      <c r="K362" t="s">
        <v>153</v>
      </c>
    </row>
    <row r="363" spans="1:11" x14ac:dyDescent="0.25">
      <c r="A363">
        <v>822</v>
      </c>
      <c r="B363">
        <v>834641</v>
      </c>
      <c r="C363" s="61" t="s">
        <v>395</v>
      </c>
      <c r="D363">
        <v>1</v>
      </c>
      <c r="E363" s="61" t="s">
        <v>395</v>
      </c>
      <c r="F363" s="61" t="s">
        <v>396</v>
      </c>
      <c r="G363" s="61" t="s">
        <v>407</v>
      </c>
      <c r="H363">
        <v>17</v>
      </c>
      <c r="I363">
        <v>124211</v>
      </c>
      <c r="J363" t="str">
        <f t="shared" si="5"/>
        <v>F</v>
      </c>
      <c r="K363" t="s">
        <v>153</v>
      </c>
    </row>
    <row r="364" spans="1:11" x14ac:dyDescent="0.25">
      <c r="A364">
        <v>807</v>
      </c>
      <c r="B364">
        <v>834641</v>
      </c>
      <c r="C364" s="61" t="s">
        <v>395</v>
      </c>
      <c r="D364">
        <v>1</v>
      </c>
      <c r="E364" s="61" t="s">
        <v>395</v>
      </c>
      <c r="F364" s="61" t="s">
        <v>396</v>
      </c>
      <c r="G364" s="61" t="s">
        <v>408</v>
      </c>
      <c r="H364">
        <v>17</v>
      </c>
      <c r="I364">
        <v>124212</v>
      </c>
      <c r="J364" t="str">
        <f t="shared" si="5"/>
        <v>T</v>
      </c>
      <c r="K364" t="s">
        <v>153</v>
      </c>
    </row>
    <row r="365" spans="1:11" x14ac:dyDescent="0.25">
      <c r="A365">
        <v>818</v>
      </c>
      <c r="B365">
        <v>834641</v>
      </c>
      <c r="C365" s="61" t="s">
        <v>395</v>
      </c>
      <c r="D365">
        <v>1</v>
      </c>
      <c r="E365" s="61" t="s">
        <v>395</v>
      </c>
      <c r="F365" s="61" t="s">
        <v>396</v>
      </c>
      <c r="G365" s="61" t="s">
        <v>408</v>
      </c>
      <c r="H365">
        <v>17</v>
      </c>
      <c r="I365">
        <v>124212</v>
      </c>
      <c r="J365" t="str">
        <f t="shared" si="5"/>
        <v>F</v>
      </c>
      <c r="K365" t="s">
        <v>153</v>
      </c>
    </row>
    <row r="366" spans="1:11" x14ac:dyDescent="0.25">
      <c r="A366">
        <v>793</v>
      </c>
      <c r="B366">
        <v>834641</v>
      </c>
      <c r="C366" s="61" t="s">
        <v>395</v>
      </c>
      <c r="D366">
        <v>1</v>
      </c>
      <c r="E366" s="61" t="s">
        <v>395</v>
      </c>
      <c r="F366" s="61" t="s">
        <v>396</v>
      </c>
      <c r="G366" s="61" t="s">
        <v>409</v>
      </c>
      <c r="H366">
        <v>17</v>
      </c>
      <c r="I366">
        <v>124217</v>
      </c>
      <c r="J366" t="str">
        <f t="shared" si="5"/>
        <v>F</v>
      </c>
      <c r="K366" t="s">
        <v>153</v>
      </c>
    </row>
    <row r="367" spans="1:11" x14ac:dyDescent="0.25">
      <c r="A367">
        <v>794</v>
      </c>
      <c r="B367">
        <v>834641</v>
      </c>
      <c r="C367" s="61" t="s">
        <v>395</v>
      </c>
      <c r="D367">
        <v>1</v>
      </c>
      <c r="E367" s="61" t="s">
        <v>395</v>
      </c>
      <c r="F367" s="61" t="s">
        <v>396</v>
      </c>
      <c r="G367" s="61" t="s">
        <v>410</v>
      </c>
      <c r="H367">
        <v>17</v>
      </c>
      <c r="I367">
        <v>124218</v>
      </c>
      <c r="J367" t="str">
        <f t="shared" si="5"/>
        <v>T</v>
      </c>
      <c r="K367" t="s">
        <v>153</v>
      </c>
    </row>
    <row r="368" spans="1:11" x14ac:dyDescent="0.25">
      <c r="A368">
        <v>835</v>
      </c>
      <c r="B368">
        <v>834641</v>
      </c>
      <c r="C368" s="61" t="s">
        <v>395</v>
      </c>
      <c r="D368">
        <v>1</v>
      </c>
      <c r="E368" s="61" t="s">
        <v>395</v>
      </c>
      <c r="F368" s="61" t="s">
        <v>396</v>
      </c>
      <c r="G368" s="61" t="s">
        <v>410</v>
      </c>
      <c r="H368">
        <v>17</v>
      </c>
      <c r="I368">
        <v>124218</v>
      </c>
      <c r="J368" t="str">
        <f t="shared" si="5"/>
        <v>F</v>
      </c>
      <c r="K368" t="s">
        <v>153</v>
      </c>
    </row>
    <row r="369" spans="1:11" x14ac:dyDescent="0.25">
      <c r="A369">
        <v>800</v>
      </c>
      <c r="B369">
        <v>834641</v>
      </c>
      <c r="C369" s="61" t="s">
        <v>395</v>
      </c>
      <c r="D369">
        <v>1</v>
      </c>
      <c r="E369" s="61" t="s">
        <v>395</v>
      </c>
      <c r="F369" s="61" t="s">
        <v>396</v>
      </c>
      <c r="G369" s="61" t="s">
        <v>411</v>
      </c>
      <c r="H369">
        <v>17</v>
      </c>
      <c r="I369">
        <v>124313</v>
      </c>
      <c r="J369" t="str">
        <f t="shared" si="5"/>
        <v>T</v>
      </c>
      <c r="K369" t="s">
        <v>153</v>
      </c>
    </row>
    <row r="370" spans="1:11" x14ac:dyDescent="0.25">
      <c r="A370">
        <v>834</v>
      </c>
      <c r="B370">
        <v>834641</v>
      </c>
      <c r="C370" s="61" t="s">
        <v>395</v>
      </c>
      <c r="D370">
        <v>1</v>
      </c>
      <c r="E370" s="61" t="s">
        <v>395</v>
      </c>
      <c r="F370" s="61" t="s">
        <v>396</v>
      </c>
      <c r="G370" s="61" t="s">
        <v>411</v>
      </c>
      <c r="H370">
        <v>17</v>
      </c>
      <c r="I370">
        <v>124313</v>
      </c>
      <c r="J370" t="str">
        <f t="shared" si="5"/>
        <v>F</v>
      </c>
      <c r="K370" t="s">
        <v>153</v>
      </c>
    </row>
    <row r="371" spans="1:11" x14ac:dyDescent="0.25">
      <c r="A371">
        <v>831</v>
      </c>
      <c r="B371">
        <v>834641</v>
      </c>
      <c r="C371" s="61" t="s">
        <v>395</v>
      </c>
      <c r="D371">
        <v>1</v>
      </c>
      <c r="E371" s="61" t="s">
        <v>395</v>
      </c>
      <c r="F371" s="61" t="s">
        <v>396</v>
      </c>
      <c r="G371" s="61" t="s">
        <v>412</v>
      </c>
      <c r="H371">
        <v>17</v>
      </c>
      <c r="I371">
        <v>133916</v>
      </c>
      <c r="J371" t="str">
        <f t="shared" si="5"/>
        <v>T</v>
      </c>
      <c r="K371" t="s">
        <v>153</v>
      </c>
    </row>
    <row r="372" spans="1:11" x14ac:dyDescent="0.25">
      <c r="A372">
        <v>840</v>
      </c>
      <c r="B372">
        <v>834641</v>
      </c>
      <c r="C372" s="61" t="s">
        <v>395</v>
      </c>
      <c r="D372">
        <v>1</v>
      </c>
      <c r="E372" s="61" t="s">
        <v>395</v>
      </c>
      <c r="F372" s="61" t="s">
        <v>396</v>
      </c>
      <c r="G372" s="61" t="s">
        <v>412</v>
      </c>
      <c r="H372">
        <v>17</v>
      </c>
      <c r="I372">
        <v>133916</v>
      </c>
      <c r="J372" t="str">
        <f t="shared" si="5"/>
        <v>F</v>
      </c>
      <c r="K372" t="s">
        <v>153</v>
      </c>
    </row>
    <row r="373" spans="1:11" x14ac:dyDescent="0.25">
      <c r="A373">
        <v>765</v>
      </c>
      <c r="B373">
        <v>834641</v>
      </c>
      <c r="C373" s="61" t="s">
        <v>395</v>
      </c>
      <c r="D373">
        <v>1</v>
      </c>
      <c r="E373" s="61" t="s">
        <v>395</v>
      </c>
      <c r="F373" s="61" t="s">
        <v>396</v>
      </c>
      <c r="G373" s="61" t="s">
        <v>413</v>
      </c>
      <c r="H373">
        <v>17</v>
      </c>
      <c r="I373">
        <v>133921</v>
      </c>
      <c r="J373" t="str">
        <f t="shared" si="5"/>
        <v>T</v>
      </c>
      <c r="K373" t="s">
        <v>153</v>
      </c>
    </row>
    <row r="374" spans="1:11" x14ac:dyDescent="0.25">
      <c r="A374">
        <v>766</v>
      </c>
      <c r="B374">
        <v>834641</v>
      </c>
      <c r="C374" s="61" t="s">
        <v>395</v>
      </c>
      <c r="D374">
        <v>1</v>
      </c>
      <c r="E374" s="61" t="s">
        <v>395</v>
      </c>
      <c r="F374" s="61" t="s">
        <v>396</v>
      </c>
      <c r="G374" s="61" t="s">
        <v>413</v>
      </c>
      <c r="H374">
        <v>17</v>
      </c>
      <c r="I374">
        <v>133921</v>
      </c>
      <c r="J374" t="str">
        <f t="shared" si="5"/>
        <v>F</v>
      </c>
      <c r="K374" t="s">
        <v>153</v>
      </c>
    </row>
    <row r="375" spans="1:11" x14ac:dyDescent="0.25">
      <c r="A375">
        <v>767</v>
      </c>
      <c r="B375">
        <v>834641</v>
      </c>
      <c r="C375" s="61" t="s">
        <v>395</v>
      </c>
      <c r="D375">
        <v>1</v>
      </c>
      <c r="E375" s="61" t="s">
        <v>395</v>
      </c>
      <c r="F375" s="61" t="s">
        <v>396</v>
      </c>
      <c r="G375" s="61" t="s">
        <v>414</v>
      </c>
      <c r="H375">
        <v>17</v>
      </c>
      <c r="I375">
        <v>133929</v>
      </c>
      <c r="J375" t="str">
        <f t="shared" si="5"/>
        <v>T</v>
      </c>
      <c r="K375" t="s">
        <v>153</v>
      </c>
    </row>
    <row r="376" spans="1:11" x14ac:dyDescent="0.25">
      <c r="A376">
        <v>803</v>
      </c>
      <c r="B376">
        <v>834641</v>
      </c>
      <c r="C376" s="61" t="s">
        <v>395</v>
      </c>
      <c r="D376">
        <v>1</v>
      </c>
      <c r="E376" s="61" t="s">
        <v>395</v>
      </c>
      <c r="F376" s="61" t="s">
        <v>396</v>
      </c>
      <c r="G376" s="61" t="s">
        <v>414</v>
      </c>
      <c r="H376">
        <v>17</v>
      </c>
      <c r="I376">
        <v>133929</v>
      </c>
      <c r="J376" t="str">
        <f t="shared" si="5"/>
        <v>T</v>
      </c>
      <c r="K376" t="s">
        <v>153</v>
      </c>
    </row>
    <row r="377" spans="1:11" x14ac:dyDescent="0.25">
      <c r="A377">
        <v>815</v>
      </c>
      <c r="B377">
        <v>834641</v>
      </c>
      <c r="C377" s="61" t="s">
        <v>395</v>
      </c>
      <c r="D377">
        <v>1</v>
      </c>
      <c r="E377" s="61" t="s">
        <v>395</v>
      </c>
      <c r="F377" s="61" t="s">
        <v>396</v>
      </c>
      <c r="G377" s="61" t="s">
        <v>414</v>
      </c>
      <c r="H377">
        <v>17</v>
      </c>
      <c r="I377">
        <v>133929</v>
      </c>
      <c r="J377" t="str">
        <f t="shared" si="5"/>
        <v>F</v>
      </c>
      <c r="K377" t="s">
        <v>153</v>
      </c>
    </row>
    <row r="378" spans="1:11" x14ac:dyDescent="0.25">
      <c r="A378">
        <v>778</v>
      </c>
      <c r="B378">
        <v>834641</v>
      </c>
      <c r="C378" s="61" t="s">
        <v>395</v>
      </c>
      <c r="D378">
        <v>1</v>
      </c>
      <c r="E378" s="61" t="s">
        <v>395</v>
      </c>
      <c r="F378" s="61" t="s">
        <v>396</v>
      </c>
      <c r="G378" s="61" t="s">
        <v>415</v>
      </c>
      <c r="H378">
        <v>17</v>
      </c>
      <c r="I378">
        <v>133930</v>
      </c>
      <c r="J378" t="str">
        <f t="shared" si="5"/>
        <v>T</v>
      </c>
      <c r="K378" t="s">
        <v>153</v>
      </c>
    </row>
    <row r="379" spans="1:11" x14ac:dyDescent="0.25">
      <c r="A379">
        <v>827</v>
      </c>
      <c r="B379">
        <v>834641</v>
      </c>
      <c r="C379" s="61" t="s">
        <v>395</v>
      </c>
      <c r="D379">
        <v>1</v>
      </c>
      <c r="E379" s="61" t="s">
        <v>395</v>
      </c>
      <c r="F379" s="61" t="s">
        <v>396</v>
      </c>
      <c r="G379" s="61" t="s">
        <v>415</v>
      </c>
      <c r="H379">
        <v>17</v>
      </c>
      <c r="I379">
        <v>133930</v>
      </c>
      <c r="J379" t="str">
        <f t="shared" si="5"/>
        <v>F</v>
      </c>
      <c r="K379" t="s">
        <v>153</v>
      </c>
    </row>
    <row r="380" spans="1:11" x14ac:dyDescent="0.25">
      <c r="A380">
        <v>775</v>
      </c>
      <c r="B380">
        <v>834641</v>
      </c>
      <c r="C380" s="61" t="s">
        <v>395</v>
      </c>
      <c r="D380">
        <v>1</v>
      </c>
      <c r="E380" s="61" t="s">
        <v>395</v>
      </c>
      <c r="F380" s="61" t="s">
        <v>396</v>
      </c>
      <c r="G380" s="61" t="s">
        <v>416</v>
      </c>
      <c r="H380">
        <v>17</v>
      </c>
      <c r="I380">
        <v>134025</v>
      </c>
      <c r="J380" t="str">
        <f t="shared" si="5"/>
        <v>T</v>
      </c>
      <c r="K380" t="s">
        <v>153</v>
      </c>
    </row>
    <row r="381" spans="1:11" x14ac:dyDescent="0.25">
      <c r="A381">
        <v>777</v>
      </c>
      <c r="B381">
        <v>834641</v>
      </c>
      <c r="C381" s="61" t="s">
        <v>395</v>
      </c>
      <c r="D381">
        <v>1</v>
      </c>
      <c r="E381" s="61" t="s">
        <v>395</v>
      </c>
      <c r="F381" s="61" t="s">
        <v>396</v>
      </c>
      <c r="G381" s="61" t="s">
        <v>416</v>
      </c>
      <c r="H381">
        <v>17</v>
      </c>
      <c r="I381">
        <v>134025</v>
      </c>
      <c r="J381" t="str">
        <f t="shared" si="5"/>
        <v>F</v>
      </c>
      <c r="K381" t="s">
        <v>153</v>
      </c>
    </row>
    <row r="382" spans="1:11" x14ac:dyDescent="0.25">
      <c r="A382">
        <v>773</v>
      </c>
      <c r="B382">
        <v>834641</v>
      </c>
      <c r="C382" s="61" t="s">
        <v>395</v>
      </c>
      <c r="D382">
        <v>1</v>
      </c>
      <c r="E382" s="61" t="s">
        <v>395</v>
      </c>
      <c r="F382" s="61" t="s">
        <v>396</v>
      </c>
      <c r="G382" s="61" t="s">
        <v>417</v>
      </c>
      <c r="H382">
        <v>17</v>
      </c>
      <c r="I382">
        <v>134034</v>
      </c>
      <c r="J382" t="str">
        <f t="shared" si="5"/>
        <v>F</v>
      </c>
      <c r="K382" t="s">
        <v>153</v>
      </c>
    </row>
    <row r="383" spans="1:11" x14ac:dyDescent="0.25">
      <c r="A383">
        <v>779</v>
      </c>
      <c r="B383">
        <v>834641</v>
      </c>
      <c r="C383" s="61" t="s">
        <v>395</v>
      </c>
      <c r="D383">
        <v>1</v>
      </c>
      <c r="E383" s="61" t="s">
        <v>395</v>
      </c>
      <c r="F383" s="61" t="s">
        <v>396</v>
      </c>
      <c r="G383" s="61" t="s">
        <v>418</v>
      </c>
      <c r="H383">
        <v>17</v>
      </c>
      <c r="I383">
        <v>134035</v>
      </c>
      <c r="J383" t="str">
        <f t="shared" si="5"/>
        <v>T</v>
      </c>
      <c r="K383" t="s">
        <v>153</v>
      </c>
    </row>
    <row r="384" spans="1:11" x14ac:dyDescent="0.25">
      <c r="A384">
        <v>789</v>
      </c>
      <c r="B384">
        <v>834641</v>
      </c>
      <c r="C384" s="61" t="s">
        <v>395</v>
      </c>
      <c r="D384">
        <v>1</v>
      </c>
      <c r="E384" s="61" t="s">
        <v>395</v>
      </c>
      <c r="F384" s="61" t="s">
        <v>396</v>
      </c>
      <c r="G384" s="61" t="s">
        <v>418</v>
      </c>
      <c r="H384">
        <v>17</v>
      </c>
      <c r="I384">
        <v>134035</v>
      </c>
      <c r="J384" t="str">
        <f t="shared" si="5"/>
        <v>T</v>
      </c>
      <c r="K384" t="s">
        <v>153</v>
      </c>
    </row>
    <row r="385" spans="1:11" x14ac:dyDescent="0.25">
      <c r="A385">
        <v>804</v>
      </c>
      <c r="B385">
        <v>834641</v>
      </c>
      <c r="C385" s="61" t="s">
        <v>395</v>
      </c>
      <c r="D385">
        <v>1</v>
      </c>
      <c r="E385" s="61" t="s">
        <v>395</v>
      </c>
      <c r="F385" s="61" t="s">
        <v>396</v>
      </c>
      <c r="G385" s="61" t="s">
        <v>418</v>
      </c>
      <c r="H385">
        <v>17</v>
      </c>
      <c r="I385">
        <v>134035</v>
      </c>
      <c r="J385" t="str">
        <f t="shared" si="5"/>
        <v>T</v>
      </c>
      <c r="K385" t="s">
        <v>153</v>
      </c>
    </row>
    <row r="386" spans="1:11" x14ac:dyDescent="0.25">
      <c r="A386">
        <v>825</v>
      </c>
      <c r="B386">
        <v>834641</v>
      </c>
      <c r="C386" s="61" t="s">
        <v>395</v>
      </c>
      <c r="D386">
        <v>1</v>
      </c>
      <c r="E386" s="61" t="s">
        <v>395</v>
      </c>
      <c r="F386" s="61" t="s">
        <v>396</v>
      </c>
      <c r="G386" s="61" t="s">
        <v>418</v>
      </c>
      <c r="H386">
        <v>17</v>
      </c>
      <c r="I386">
        <v>134035</v>
      </c>
      <c r="J386" t="str">
        <f t="shared" ref="J386:J449" si="6">IF(I386=I387,"T","F")</f>
        <v>T</v>
      </c>
      <c r="K386" t="s">
        <v>153</v>
      </c>
    </row>
    <row r="387" spans="1:11" x14ac:dyDescent="0.25">
      <c r="A387">
        <v>838</v>
      </c>
      <c r="B387">
        <v>834641</v>
      </c>
      <c r="C387" s="61" t="s">
        <v>395</v>
      </c>
      <c r="D387">
        <v>1</v>
      </c>
      <c r="E387" s="61" t="s">
        <v>395</v>
      </c>
      <c r="F387" s="61" t="s">
        <v>396</v>
      </c>
      <c r="G387" s="61" t="s">
        <v>418</v>
      </c>
      <c r="H387">
        <v>17</v>
      </c>
      <c r="I387">
        <v>134035</v>
      </c>
      <c r="J387" t="str">
        <f t="shared" si="6"/>
        <v>F</v>
      </c>
      <c r="K387" t="s">
        <v>153</v>
      </c>
    </row>
    <row r="388" spans="1:11" x14ac:dyDescent="0.25">
      <c r="A388">
        <v>776</v>
      </c>
      <c r="B388">
        <v>834641</v>
      </c>
      <c r="C388" s="61" t="s">
        <v>395</v>
      </c>
      <c r="D388">
        <v>1</v>
      </c>
      <c r="E388" s="61" t="s">
        <v>395</v>
      </c>
      <c r="F388" s="61" t="s">
        <v>396</v>
      </c>
      <c r="G388" s="61" t="s">
        <v>419</v>
      </c>
      <c r="H388">
        <v>17</v>
      </c>
      <c r="I388">
        <v>134036</v>
      </c>
      <c r="J388" t="str">
        <f t="shared" si="6"/>
        <v>T</v>
      </c>
      <c r="K388" t="s">
        <v>153</v>
      </c>
    </row>
    <row r="389" spans="1:11" x14ac:dyDescent="0.25">
      <c r="A389">
        <v>814</v>
      </c>
      <c r="B389">
        <v>834641</v>
      </c>
      <c r="C389" s="61" t="s">
        <v>395</v>
      </c>
      <c r="D389">
        <v>1</v>
      </c>
      <c r="E389" s="61" t="s">
        <v>395</v>
      </c>
      <c r="F389" s="61" t="s">
        <v>396</v>
      </c>
      <c r="G389" s="61" t="s">
        <v>419</v>
      </c>
      <c r="H389">
        <v>17</v>
      </c>
      <c r="I389">
        <v>134036</v>
      </c>
      <c r="J389" t="str">
        <f t="shared" si="6"/>
        <v>F</v>
      </c>
      <c r="K389" t="s">
        <v>153</v>
      </c>
    </row>
    <row r="390" spans="1:11" x14ac:dyDescent="0.25">
      <c r="A390">
        <v>439</v>
      </c>
      <c r="B390">
        <v>834829</v>
      </c>
      <c r="C390" s="61" t="s">
        <v>420</v>
      </c>
      <c r="D390">
        <v>1</v>
      </c>
      <c r="E390" s="61" t="s">
        <v>420</v>
      </c>
      <c r="F390" s="61" t="s">
        <v>421</v>
      </c>
      <c r="G390" s="61" t="s">
        <v>422</v>
      </c>
      <c r="H390">
        <v>18</v>
      </c>
      <c r="I390">
        <v>225419</v>
      </c>
      <c r="J390" t="str">
        <f t="shared" si="6"/>
        <v>T</v>
      </c>
      <c r="K390" t="s">
        <v>153</v>
      </c>
    </row>
    <row r="391" spans="1:11" x14ac:dyDescent="0.25">
      <c r="A391">
        <v>600</v>
      </c>
      <c r="B391">
        <v>834829</v>
      </c>
      <c r="C391" s="61" t="s">
        <v>420</v>
      </c>
      <c r="D391">
        <v>1</v>
      </c>
      <c r="E391" s="61" t="s">
        <v>420</v>
      </c>
      <c r="F391" s="61" t="s">
        <v>421</v>
      </c>
      <c r="G391" s="61" t="s">
        <v>422</v>
      </c>
      <c r="H391">
        <v>18</v>
      </c>
      <c r="I391">
        <v>225419</v>
      </c>
      <c r="J391" t="str">
        <f t="shared" si="6"/>
        <v>F</v>
      </c>
      <c r="K391" t="s">
        <v>153</v>
      </c>
    </row>
    <row r="392" spans="1:11" x14ac:dyDescent="0.25">
      <c r="A392">
        <v>440</v>
      </c>
      <c r="B392">
        <v>834829</v>
      </c>
      <c r="C392" s="61" t="s">
        <v>420</v>
      </c>
      <c r="D392">
        <v>1</v>
      </c>
      <c r="E392" s="61" t="s">
        <v>420</v>
      </c>
      <c r="F392" s="61" t="s">
        <v>421</v>
      </c>
      <c r="G392" s="61" t="s">
        <v>423</v>
      </c>
      <c r="H392">
        <v>18</v>
      </c>
      <c r="I392">
        <v>225420</v>
      </c>
      <c r="J392" t="str">
        <f t="shared" si="6"/>
        <v>F</v>
      </c>
      <c r="K392" t="s">
        <v>153</v>
      </c>
    </row>
    <row r="393" spans="1:11" x14ac:dyDescent="0.25">
      <c r="A393">
        <v>349</v>
      </c>
      <c r="B393">
        <v>834829</v>
      </c>
      <c r="C393" s="61" t="s">
        <v>420</v>
      </c>
      <c r="D393">
        <v>1</v>
      </c>
      <c r="E393" s="61" t="s">
        <v>420</v>
      </c>
      <c r="F393" s="61" t="s">
        <v>421</v>
      </c>
      <c r="G393" s="61" t="s">
        <v>424</v>
      </c>
      <c r="H393">
        <v>18</v>
      </c>
      <c r="I393">
        <v>225427</v>
      </c>
      <c r="J393" t="str">
        <f t="shared" si="6"/>
        <v>T</v>
      </c>
      <c r="K393" t="s">
        <v>153</v>
      </c>
    </row>
    <row r="394" spans="1:11" x14ac:dyDescent="0.25">
      <c r="A394">
        <v>445</v>
      </c>
      <c r="B394">
        <v>834829</v>
      </c>
      <c r="C394" s="61" t="s">
        <v>420</v>
      </c>
      <c r="D394">
        <v>1</v>
      </c>
      <c r="E394" s="61" t="s">
        <v>420</v>
      </c>
      <c r="F394" s="61" t="s">
        <v>421</v>
      </c>
      <c r="G394" s="61" t="s">
        <v>424</v>
      </c>
      <c r="H394">
        <v>18</v>
      </c>
      <c r="I394">
        <v>225427</v>
      </c>
      <c r="J394" t="str">
        <f t="shared" si="6"/>
        <v>F</v>
      </c>
      <c r="K394" t="s">
        <v>153</v>
      </c>
    </row>
    <row r="395" spans="1:11" x14ac:dyDescent="0.25">
      <c r="A395">
        <v>348</v>
      </c>
      <c r="B395">
        <v>834829</v>
      </c>
      <c r="C395" s="61" t="s">
        <v>420</v>
      </c>
      <c r="D395">
        <v>1</v>
      </c>
      <c r="E395" s="61" t="s">
        <v>420</v>
      </c>
      <c r="F395" s="61" t="s">
        <v>421</v>
      </c>
      <c r="G395" s="61" t="s">
        <v>425</v>
      </c>
      <c r="H395">
        <v>18</v>
      </c>
      <c r="I395">
        <v>225428</v>
      </c>
      <c r="J395" t="str">
        <f t="shared" si="6"/>
        <v>T</v>
      </c>
      <c r="K395" t="s">
        <v>153</v>
      </c>
    </row>
    <row r="396" spans="1:11" x14ac:dyDescent="0.25">
      <c r="A396">
        <v>443</v>
      </c>
      <c r="B396">
        <v>834829</v>
      </c>
      <c r="C396" s="61" t="s">
        <v>420</v>
      </c>
      <c r="D396">
        <v>1</v>
      </c>
      <c r="E396" s="61" t="s">
        <v>420</v>
      </c>
      <c r="F396" s="61" t="s">
        <v>421</v>
      </c>
      <c r="G396" s="61" t="s">
        <v>425</v>
      </c>
      <c r="H396">
        <v>18</v>
      </c>
      <c r="I396">
        <v>225428</v>
      </c>
      <c r="J396" t="str">
        <f t="shared" si="6"/>
        <v>F</v>
      </c>
      <c r="K396" t="s">
        <v>153</v>
      </c>
    </row>
    <row r="397" spans="1:11" x14ac:dyDescent="0.25">
      <c r="A397">
        <v>350</v>
      </c>
      <c r="B397">
        <v>834829</v>
      </c>
      <c r="C397" s="61" t="s">
        <v>420</v>
      </c>
      <c r="D397">
        <v>1</v>
      </c>
      <c r="E397" s="61" t="s">
        <v>420</v>
      </c>
      <c r="F397" s="61" t="s">
        <v>421</v>
      </c>
      <c r="G397" s="61" t="s">
        <v>426</v>
      </c>
      <c r="H397">
        <v>18</v>
      </c>
      <c r="I397">
        <v>225435</v>
      </c>
      <c r="J397" t="str">
        <f t="shared" si="6"/>
        <v>F</v>
      </c>
      <c r="K397" t="s">
        <v>153</v>
      </c>
    </row>
    <row r="398" spans="1:11" x14ac:dyDescent="0.25">
      <c r="A398">
        <v>640</v>
      </c>
      <c r="B398">
        <v>827970</v>
      </c>
      <c r="C398" s="61" t="s">
        <v>150</v>
      </c>
      <c r="D398">
        <v>1</v>
      </c>
      <c r="E398" s="61" t="s">
        <v>150</v>
      </c>
      <c r="F398" s="61" t="s">
        <v>151</v>
      </c>
      <c r="G398" s="61" t="s">
        <v>152</v>
      </c>
      <c r="H398">
        <v>1</v>
      </c>
      <c r="I398">
        <v>205304</v>
      </c>
      <c r="J398" t="str">
        <f t="shared" si="6"/>
        <v>F</v>
      </c>
      <c r="K398" t="s">
        <v>427</v>
      </c>
    </row>
    <row r="399" spans="1:11" x14ac:dyDescent="0.25">
      <c r="A399">
        <v>572</v>
      </c>
      <c r="B399">
        <v>827970</v>
      </c>
      <c r="C399" s="61" t="s">
        <v>150</v>
      </c>
      <c r="D399">
        <v>1</v>
      </c>
      <c r="E399" s="61" t="s">
        <v>150</v>
      </c>
      <c r="F399" s="61" t="s">
        <v>151</v>
      </c>
      <c r="G399" s="61" t="s">
        <v>428</v>
      </c>
      <c r="H399">
        <v>1</v>
      </c>
      <c r="I399">
        <v>205305</v>
      </c>
      <c r="J399" t="str">
        <f t="shared" si="6"/>
        <v>F</v>
      </c>
      <c r="K399" t="s">
        <v>427</v>
      </c>
    </row>
    <row r="400" spans="1:11" x14ac:dyDescent="0.25">
      <c r="A400">
        <v>641</v>
      </c>
      <c r="B400">
        <v>827970</v>
      </c>
      <c r="C400" s="61" t="s">
        <v>150</v>
      </c>
      <c r="D400">
        <v>1</v>
      </c>
      <c r="E400" s="61" t="s">
        <v>150</v>
      </c>
      <c r="F400" s="61" t="s">
        <v>151</v>
      </c>
      <c r="G400" s="61" t="s">
        <v>154</v>
      </c>
      <c r="H400">
        <v>1</v>
      </c>
      <c r="I400">
        <v>205309</v>
      </c>
      <c r="J400" t="str">
        <f t="shared" si="6"/>
        <v>F</v>
      </c>
      <c r="K400" t="s">
        <v>427</v>
      </c>
    </row>
    <row r="401" spans="1:11" x14ac:dyDescent="0.25">
      <c r="A401">
        <v>413</v>
      </c>
      <c r="B401">
        <v>827970</v>
      </c>
      <c r="C401" s="61" t="s">
        <v>150</v>
      </c>
      <c r="D401">
        <v>1</v>
      </c>
      <c r="E401" s="61" t="s">
        <v>150</v>
      </c>
      <c r="F401" s="61" t="s">
        <v>151</v>
      </c>
      <c r="G401" s="61" t="s">
        <v>155</v>
      </c>
      <c r="H401">
        <v>1</v>
      </c>
      <c r="I401">
        <v>205310</v>
      </c>
      <c r="J401" t="str">
        <f t="shared" si="6"/>
        <v>F</v>
      </c>
      <c r="K401" t="s">
        <v>427</v>
      </c>
    </row>
    <row r="402" spans="1:11" x14ac:dyDescent="0.25">
      <c r="A402">
        <v>414</v>
      </c>
      <c r="B402">
        <v>827970</v>
      </c>
      <c r="C402" s="61" t="s">
        <v>150</v>
      </c>
      <c r="D402">
        <v>1</v>
      </c>
      <c r="E402" s="61" t="s">
        <v>150</v>
      </c>
      <c r="F402" s="61" t="s">
        <v>151</v>
      </c>
      <c r="G402" s="61" t="s">
        <v>156</v>
      </c>
      <c r="H402">
        <v>1</v>
      </c>
      <c r="I402">
        <v>205311</v>
      </c>
      <c r="J402" t="str">
        <f t="shared" si="6"/>
        <v>F</v>
      </c>
      <c r="K402" t="s">
        <v>427</v>
      </c>
    </row>
    <row r="403" spans="1:11" x14ac:dyDescent="0.25">
      <c r="A403">
        <v>415</v>
      </c>
      <c r="B403">
        <v>827970</v>
      </c>
      <c r="C403" s="61" t="s">
        <v>150</v>
      </c>
      <c r="D403">
        <v>1</v>
      </c>
      <c r="E403" s="61" t="s">
        <v>150</v>
      </c>
      <c r="F403" s="61" t="s">
        <v>151</v>
      </c>
      <c r="G403" s="61" t="s">
        <v>429</v>
      </c>
      <c r="H403">
        <v>1</v>
      </c>
      <c r="I403">
        <v>205312</v>
      </c>
      <c r="J403" t="str">
        <f t="shared" si="6"/>
        <v>F</v>
      </c>
      <c r="K403" t="s">
        <v>427</v>
      </c>
    </row>
    <row r="404" spans="1:11" x14ac:dyDescent="0.25">
      <c r="A404">
        <v>412</v>
      </c>
      <c r="B404">
        <v>827970</v>
      </c>
      <c r="C404" s="61" t="s">
        <v>150</v>
      </c>
      <c r="D404">
        <v>1</v>
      </c>
      <c r="E404" s="61" t="s">
        <v>150</v>
      </c>
      <c r="F404" s="61" t="s">
        <v>151</v>
      </c>
      <c r="G404" s="61" t="s">
        <v>430</v>
      </c>
      <c r="H404">
        <v>1</v>
      </c>
      <c r="I404">
        <v>205314</v>
      </c>
      <c r="J404" t="str">
        <f t="shared" si="6"/>
        <v>F</v>
      </c>
      <c r="K404" t="s">
        <v>427</v>
      </c>
    </row>
    <row r="405" spans="1:11" x14ac:dyDescent="0.25">
      <c r="A405">
        <v>411</v>
      </c>
      <c r="B405">
        <v>827970</v>
      </c>
      <c r="C405" s="61" t="s">
        <v>150</v>
      </c>
      <c r="D405">
        <v>1</v>
      </c>
      <c r="E405" s="61" t="s">
        <v>150</v>
      </c>
      <c r="F405" s="61" t="s">
        <v>151</v>
      </c>
      <c r="G405" s="61" t="s">
        <v>431</v>
      </c>
      <c r="H405">
        <v>1</v>
      </c>
      <c r="I405">
        <v>205315</v>
      </c>
      <c r="J405" t="str">
        <f t="shared" si="6"/>
        <v>F</v>
      </c>
      <c r="K405" t="s">
        <v>427</v>
      </c>
    </row>
    <row r="406" spans="1:11" x14ac:dyDescent="0.25">
      <c r="A406">
        <v>453</v>
      </c>
      <c r="D406">
        <v>1</v>
      </c>
      <c r="E406" s="61" t="s">
        <v>150</v>
      </c>
      <c r="F406" s="61" t="s">
        <v>151</v>
      </c>
      <c r="G406" s="61" t="s">
        <v>432</v>
      </c>
      <c r="H406">
        <v>1</v>
      </c>
      <c r="I406">
        <v>215231</v>
      </c>
      <c r="J406" t="str">
        <f t="shared" si="6"/>
        <v>F</v>
      </c>
      <c r="K406" t="s">
        <v>427</v>
      </c>
    </row>
    <row r="407" spans="1:11" x14ac:dyDescent="0.25">
      <c r="A407">
        <v>680</v>
      </c>
      <c r="B407">
        <v>827970</v>
      </c>
      <c r="C407" s="61" t="s">
        <v>150</v>
      </c>
      <c r="D407">
        <v>1</v>
      </c>
      <c r="E407" s="61" t="s">
        <v>150</v>
      </c>
      <c r="F407" s="61" t="s">
        <v>151</v>
      </c>
      <c r="G407" s="61" t="s">
        <v>433</v>
      </c>
      <c r="H407">
        <v>1</v>
      </c>
      <c r="I407">
        <v>215319</v>
      </c>
      <c r="J407" t="str">
        <f t="shared" si="6"/>
        <v>F</v>
      </c>
      <c r="K407" t="s">
        <v>427</v>
      </c>
    </row>
    <row r="408" spans="1:11" x14ac:dyDescent="0.25">
      <c r="A408">
        <v>508</v>
      </c>
      <c r="D408">
        <v>1</v>
      </c>
      <c r="E408" s="61" t="s">
        <v>150</v>
      </c>
      <c r="F408" s="61" t="s">
        <v>151</v>
      </c>
      <c r="G408" s="61" t="s">
        <v>434</v>
      </c>
      <c r="H408">
        <v>1</v>
      </c>
      <c r="I408">
        <v>215327</v>
      </c>
      <c r="J408" t="str">
        <f t="shared" si="6"/>
        <v>F</v>
      </c>
      <c r="K408" t="s">
        <v>427</v>
      </c>
    </row>
    <row r="409" spans="1:11" x14ac:dyDescent="0.25">
      <c r="A409">
        <v>507</v>
      </c>
      <c r="D409">
        <v>1</v>
      </c>
      <c r="E409" s="61" t="s">
        <v>150</v>
      </c>
      <c r="F409" s="61" t="s">
        <v>151</v>
      </c>
      <c r="G409" s="61" t="s">
        <v>157</v>
      </c>
      <c r="H409">
        <v>1</v>
      </c>
      <c r="I409">
        <v>215328</v>
      </c>
      <c r="J409" t="str">
        <f t="shared" si="6"/>
        <v>F</v>
      </c>
      <c r="K409" t="s">
        <v>427</v>
      </c>
    </row>
    <row r="410" spans="1:11" x14ac:dyDescent="0.25">
      <c r="A410">
        <v>462</v>
      </c>
      <c r="B410">
        <v>827970</v>
      </c>
      <c r="C410" s="61" t="s">
        <v>150</v>
      </c>
      <c r="D410">
        <v>1</v>
      </c>
      <c r="E410" s="61" t="s">
        <v>150</v>
      </c>
      <c r="F410" s="61" t="s">
        <v>151</v>
      </c>
      <c r="G410" s="61" t="s">
        <v>435</v>
      </c>
      <c r="H410">
        <v>1</v>
      </c>
      <c r="I410">
        <v>215329</v>
      </c>
      <c r="J410" t="str">
        <f t="shared" si="6"/>
        <v>F</v>
      </c>
      <c r="K410" t="s">
        <v>427</v>
      </c>
    </row>
    <row r="411" spans="1:11" x14ac:dyDescent="0.25">
      <c r="A411">
        <v>681</v>
      </c>
      <c r="B411">
        <v>827970</v>
      </c>
      <c r="C411" s="61" t="s">
        <v>150</v>
      </c>
      <c r="D411">
        <v>1</v>
      </c>
      <c r="E411" s="61" t="s">
        <v>150</v>
      </c>
      <c r="F411" s="61" t="s">
        <v>151</v>
      </c>
      <c r="G411" s="61" t="s">
        <v>158</v>
      </c>
      <c r="H411">
        <v>1</v>
      </c>
      <c r="I411">
        <v>215330</v>
      </c>
      <c r="J411" t="str">
        <f t="shared" si="6"/>
        <v>F</v>
      </c>
      <c r="K411" t="s">
        <v>427</v>
      </c>
    </row>
    <row r="412" spans="1:11" x14ac:dyDescent="0.25">
      <c r="A412">
        <v>611</v>
      </c>
      <c r="B412">
        <v>827970</v>
      </c>
      <c r="C412" s="61" t="s">
        <v>150</v>
      </c>
      <c r="D412">
        <v>1</v>
      </c>
      <c r="E412" s="61" t="s">
        <v>150</v>
      </c>
      <c r="F412" s="61" t="s">
        <v>151</v>
      </c>
      <c r="G412" s="61" t="s">
        <v>159</v>
      </c>
      <c r="H412">
        <v>1</v>
      </c>
      <c r="I412">
        <v>215333</v>
      </c>
      <c r="J412" t="str">
        <f t="shared" si="6"/>
        <v>F</v>
      </c>
      <c r="K412" t="s">
        <v>427</v>
      </c>
    </row>
    <row r="413" spans="1:11" x14ac:dyDescent="0.25">
      <c r="A413">
        <v>612</v>
      </c>
      <c r="B413">
        <v>827970</v>
      </c>
      <c r="C413" s="61" t="s">
        <v>150</v>
      </c>
      <c r="D413">
        <v>1</v>
      </c>
      <c r="E413" s="61" t="s">
        <v>150</v>
      </c>
      <c r="F413" s="61" t="s">
        <v>151</v>
      </c>
      <c r="G413" s="61" t="s">
        <v>160</v>
      </c>
      <c r="H413">
        <v>1</v>
      </c>
      <c r="I413">
        <v>215334</v>
      </c>
      <c r="J413" t="str">
        <f t="shared" si="6"/>
        <v>F</v>
      </c>
      <c r="K413" t="s">
        <v>427</v>
      </c>
    </row>
    <row r="414" spans="1:11" x14ac:dyDescent="0.25">
      <c r="A414">
        <v>511</v>
      </c>
      <c r="D414">
        <v>1</v>
      </c>
      <c r="E414" s="61" t="s">
        <v>150</v>
      </c>
      <c r="F414" s="61" t="s">
        <v>151</v>
      </c>
      <c r="G414" s="61" t="s">
        <v>161</v>
      </c>
      <c r="H414">
        <v>1</v>
      </c>
      <c r="I414">
        <v>215335</v>
      </c>
      <c r="J414" t="str">
        <f t="shared" si="6"/>
        <v>F</v>
      </c>
      <c r="K414" t="s">
        <v>427</v>
      </c>
    </row>
    <row r="415" spans="1:11" x14ac:dyDescent="0.25">
      <c r="A415">
        <v>452</v>
      </c>
      <c r="D415">
        <v>1</v>
      </c>
      <c r="E415" s="61" t="s">
        <v>150</v>
      </c>
      <c r="F415" s="61" t="s">
        <v>151</v>
      </c>
      <c r="G415" s="61" t="s">
        <v>436</v>
      </c>
      <c r="H415">
        <v>1</v>
      </c>
      <c r="I415">
        <v>215336</v>
      </c>
      <c r="J415" t="str">
        <f t="shared" si="6"/>
        <v>F</v>
      </c>
      <c r="K415" t="s">
        <v>427</v>
      </c>
    </row>
    <row r="416" spans="1:11" x14ac:dyDescent="0.25">
      <c r="A416">
        <v>699</v>
      </c>
      <c r="B416">
        <v>827970</v>
      </c>
      <c r="C416" s="61" t="s">
        <v>150</v>
      </c>
      <c r="D416">
        <v>1</v>
      </c>
      <c r="E416" s="61" t="s">
        <v>150</v>
      </c>
      <c r="F416" s="61" t="s">
        <v>151</v>
      </c>
      <c r="G416" s="61" t="s">
        <v>437</v>
      </c>
      <c r="H416">
        <v>1</v>
      </c>
      <c r="I416">
        <v>215403</v>
      </c>
      <c r="J416" t="str">
        <f t="shared" si="6"/>
        <v>F</v>
      </c>
      <c r="K416" t="s">
        <v>427</v>
      </c>
    </row>
    <row r="417" spans="1:11" x14ac:dyDescent="0.25">
      <c r="A417">
        <v>700</v>
      </c>
      <c r="B417">
        <v>827970</v>
      </c>
      <c r="C417" s="61" t="s">
        <v>150</v>
      </c>
      <c r="D417">
        <v>1</v>
      </c>
      <c r="E417" s="61" t="s">
        <v>150</v>
      </c>
      <c r="F417" s="61" t="s">
        <v>151</v>
      </c>
      <c r="G417" s="61" t="s">
        <v>162</v>
      </c>
      <c r="H417">
        <v>1</v>
      </c>
      <c r="I417">
        <v>215410</v>
      </c>
      <c r="J417" t="str">
        <f t="shared" si="6"/>
        <v>F</v>
      </c>
      <c r="K417" t="s">
        <v>427</v>
      </c>
    </row>
    <row r="418" spans="1:11" x14ac:dyDescent="0.25">
      <c r="A418">
        <v>676</v>
      </c>
      <c r="B418">
        <v>827970</v>
      </c>
      <c r="C418" s="61" t="s">
        <v>150</v>
      </c>
      <c r="D418">
        <v>1</v>
      </c>
      <c r="E418" s="61" t="s">
        <v>150</v>
      </c>
      <c r="F418" s="61" t="s">
        <v>151</v>
      </c>
      <c r="G418" s="61" t="s">
        <v>438</v>
      </c>
      <c r="H418">
        <v>1</v>
      </c>
      <c r="I418">
        <v>215411</v>
      </c>
      <c r="J418" t="str">
        <f t="shared" si="6"/>
        <v>F</v>
      </c>
      <c r="K418" t="s">
        <v>427</v>
      </c>
    </row>
    <row r="419" spans="1:11" x14ac:dyDescent="0.25">
      <c r="A419">
        <v>678</v>
      </c>
      <c r="B419">
        <v>827970</v>
      </c>
      <c r="C419" s="61" t="s">
        <v>150</v>
      </c>
      <c r="D419">
        <v>1</v>
      </c>
      <c r="E419" s="61" t="s">
        <v>150</v>
      </c>
      <c r="F419" s="61" t="s">
        <v>151</v>
      </c>
      <c r="G419" s="61" t="s">
        <v>439</v>
      </c>
      <c r="H419">
        <v>1</v>
      </c>
      <c r="I419">
        <v>215413</v>
      </c>
      <c r="J419" t="str">
        <f t="shared" si="6"/>
        <v>F</v>
      </c>
      <c r="K419" t="s">
        <v>427</v>
      </c>
    </row>
    <row r="420" spans="1:11" x14ac:dyDescent="0.25">
      <c r="A420">
        <v>677</v>
      </c>
      <c r="B420">
        <v>827970</v>
      </c>
      <c r="C420" s="61" t="s">
        <v>150</v>
      </c>
      <c r="D420">
        <v>1</v>
      </c>
      <c r="E420" s="61" t="s">
        <v>150</v>
      </c>
      <c r="F420" s="61" t="s">
        <v>151</v>
      </c>
      <c r="G420" s="61" t="s">
        <v>440</v>
      </c>
      <c r="H420">
        <v>1</v>
      </c>
      <c r="I420">
        <v>215414</v>
      </c>
      <c r="J420" t="str">
        <f t="shared" si="6"/>
        <v>F</v>
      </c>
      <c r="K420" t="s">
        <v>427</v>
      </c>
    </row>
    <row r="421" spans="1:11" x14ac:dyDescent="0.25">
      <c r="A421">
        <v>679</v>
      </c>
      <c r="B421">
        <v>827970</v>
      </c>
      <c r="C421" s="61" t="s">
        <v>150</v>
      </c>
      <c r="D421">
        <v>1</v>
      </c>
      <c r="E421" s="61" t="s">
        <v>150</v>
      </c>
      <c r="F421" s="61" t="s">
        <v>151</v>
      </c>
      <c r="G421" s="61" t="s">
        <v>441</v>
      </c>
      <c r="H421">
        <v>1</v>
      </c>
      <c r="I421">
        <v>215424</v>
      </c>
      <c r="J421" t="str">
        <f t="shared" si="6"/>
        <v>F</v>
      </c>
      <c r="K421" t="s">
        <v>427</v>
      </c>
    </row>
    <row r="422" spans="1:11" x14ac:dyDescent="0.25">
      <c r="A422">
        <v>383</v>
      </c>
      <c r="B422">
        <v>828050</v>
      </c>
      <c r="C422" s="61" t="s">
        <v>163</v>
      </c>
      <c r="D422">
        <v>1</v>
      </c>
      <c r="E422" s="61" t="s">
        <v>163</v>
      </c>
      <c r="F422" s="61" t="s">
        <v>164</v>
      </c>
      <c r="G422" s="61" t="s">
        <v>442</v>
      </c>
      <c r="H422">
        <v>2</v>
      </c>
      <c r="I422">
        <v>215404</v>
      </c>
      <c r="J422" t="str">
        <f t="shared" si="6"/>
        <v>F</v>
      </c>
      <c r="K422" t="s">
        <v>427</v>
      </c>
    </row>
    <row r="423" spans="1:11" x14ac:dyDescent="0.25">
      <c r="A423">
        <v>458</v>
      </c>
      <c r="B423">
        <v>828050</v>
      </c>
      <c r="C423" s="61" t="s">
        <v>163</v>
      </c>
      <c r="D423">
        <v>1</v>
      </c>
      <c r="E423" s="61" t="s">
        <v>163</v>
      </c>
      <c r="F423" s="61" t="s">
        <v>164</v>
      </c>
      <c r="G423" s="61" t="s">
        <v>165</v>
      </c>
      <c r="H423">
        <v>2</v>
      </c>
      <c r="I423">
        <v>215405</v>
      </c>
      <c r="J423" t="str">
        <f t="shared" si="6"/>
        <v>F</v>
      </c>
      <c r="K423" t="s">
        <v>427</v>
      </c>
    </row>
    <row r="424" spans="1:11" x14ac:dyDescent="0.25">
      <c r="A424">
        <v>504</v>
      </c>
      <c r="B424">
        <v>828050</v>
      </c>
      <c r="C424" s="61" t="s">
        <v>163</v>
      </c>
      <c r="D424">
        <v>1</v>
      </c>
      <c r="E424" s="61" t="s">
        <v>163</v>
      </c>
      <c r="F424" s="61" t="s">
        <v>164</v>
      </c>
      <c r="G424" s="61" t="s">
        <v>443</v>
      </c>
      <c r="H424">
        <v>2</v>
      </c>
      <c r="I424">
        <v>215406</v>
      </c>
      <c r="J424" t="str">
        <f t="shared" si="6"/>
        <v>F</v>
      </c>
      <c r="K424" t="s">
        <v>427</v>
      </c>
    </row>
    <row r="425" spans="1:11" x14ac:dyDescent="0.25">
      <c r="A425">
        <v>505</v>
      </c>
      <c r="B425">
        <v>828050</v>
      </c>
      <c r="C425" s="61" t="s">
        <v>163</v>
      </c>
      <c r="D425">
        <v>1</v>
      </c>
      <c r="E425" s="61" t="s">
        <v>163</v>
      </c>
      <c r="F425" s="61" t="s">
        <v>164</v>
      </c>
      <c r="G425" s="61" t="s">
        <v>444</v>
      </c>
      <c r="H425">
        <v>2</v>
      </c>
      <c r="I425">
        <v>215407</v>
      </c>
      <c r="J425" t="str">
        <f t="shared" si="6"/>
        <v>F</v>
      </c>
      <c r="K425" t="s">
        <v>427</v>
      </c>
    </row>
    <row r="426" spans="1:11" x14ac:dyDescent="0.25">
      <c r="A426">
        <v>506</v>
      </c>
      <c r="B426">
        <v>828050</v>
      </c>
      <c r="C426" s="61" t="s">
        <v>163</v>
      </c>
      <c r="D426">
        <v>1</v>
      </c>
      <c r="E426" s="61" t="s">
        <v>163</v>
      </c>
      <c r="F426" s="61" t="s">
        <v>164</v>
      </c>
      <c r="G426" s="61" t="s">
        <v>166</v>
      </c>
      <c r="H426">
        <v>2</v>
      </c>
      <c r="I426">
        <v>215408</v>
      </c>
      <c r="J426" t="str">
        <f t="shared" si="6"/>
        <v>F</v>
      </c>
      <c r="K426" t="s">
        <v>427</v>
      </c>
    </row>
    <row r="427" spans="1:11" x14ac:dyDescent="0.25">
      <c r="A427">
        <v>460</v>
      </c>
      <c r="B427">
        <v>828050</v>
      </c>
      <c r="C427" s="61" t="s">
        <v>163</v>
      </c>
      <c r="D427">
        <v>1</v>
      </c>
      <c r="E427" s="61" t="s">
        <v>163</v>
      </c>
      <c r="F427" s="61" t="s">
        <v>164</v>
      </c>
      <c r="G427" s="61" t="s">
        <v>167</v>
      </c>
      <c r="H427">
        <v>2</v>
      </c>
      <c r="I427">
        <v>215409</v>
      </c>
      <c r="J427" t="str">
        <f t="shared" si="6"/>
        <v>F</v>
      </c>
      <c r="K427" t="s">
        <v>427</v>
      </c>
    </row>
    <row r="428" spans="1:11" x14ac:dyDescent="0.25">
      <c r="A428">
        <v>503</v>
      </c>
      <c r="B428">
        <v>828050</v>
      </c>
      <c r="C428" s="61" t="s">
        <v>163</v>
      </c>
      <c r="D428">
        <v>1</v>
      </c>
      <c r="E428" s="61" t="s">
        <v>163</v>
      </c>
      <c r="F428" s="61" t="s">
        <v>164</v>
      </c>
      <c r="G428" s="61" t="s">
        <v>445</v>
      </c>
      <c r="H428">
        <v>2</v>
      </c>
      <c r="I428">
        <v>215501</v>
      </c>
      <c r="J428" t="str">
        <f t="shared" si="6"/>
        <v>F</v>
      </c>
      <c r="K428" t="s">
        <v>427</v>
      </c>
    </row>
    <row r="429" spans="1:11" x14ac:dyDescent="0.25">
      <c r="A429">
        <v>500</v>
      </c>
      <c r="B429">
        <v>828050</v>
      </c>
      <c r="C429" s="61" t="s">
        <v>163</v>
      </c>
      <c r="D429">
        <v>1</v>
      </c>
      <c r="E429" s="61" t="s">
        <v>163</v>
      </c>
      <c r="F429" s="61" t="s">
        <v>164</v>
      </c>
      <c r="G429" s="61" t="s">
        <v>446</v>
      </c>
      <c r="H429">
        <v>2</v>
      </c>
      <c r="I429">
        <v>225526</v>
      </c>
      <c r="J429" t="str">
        <f t="shared" si="6"/>
        <v>F</v>
      </c>
      <c r="K429" t="s">
        <v>427</v>
      </c>
    </row>
    <row r="430" spans="1:11" x14ac:dyDescent="0.25">
      <c r="A430">
        <v>853</v>
      </c>
      <c r="D430">
        <v>1</v>
      </c>
      <c r="E430" s="61" t="s">
        <v>163</v>
      </c>
      <c r="F430" s="61" t="s">
        <v>164</v>
      </c>
      <c r="G430" s="61" t="s">
        <v>168</v>
      </c>
      <c r="H430">
        <v>2</v>
      </c>
      <c r="I430">
        <v>225527</v>
      </c>
      <c r="J430" t="str">
        <f t="shared" si="6"/>
        <v>F</v>
      </c>
      <c r="K430" t="s">
        <v>427</v>
      </c>
    </row>
    <row r="431" spans="1:11" x14ac:dyDescent="0.25">
      <c r="A431">
        <v>852</v>
      </c>
      <c r="D431">
        <v>1</v>
      </c>
      <c r="E431" s="61" t="s">
        <v>163</v>
      </c>
      <c r="F431" s="61" t="s">
        <v>164</v>
      </c>
      <c r="G431" s="61" t="s">
        <v>447</v>
      </c>
      <c r="H431">
        <v>2</v>
      </c>
      <c r="I431">
        <v>225528</v>
      </c>
      <c r="J431" t="str">
        <f t="shared" si="6"/>
        <v>F</v>
      </c>
      <c r="K431" t="s">
        <v>427</v>
      </c>
    </row>
    <row r="432" spans="1:11" x14ac:dyDescent="0.25">
      <c r="A432">
        <v>501</v>
      </c>
      <c r="B432">
        <v>828050</v>
      </c>
      <c r="C432" s="61" t="s">
        <v>163</v>
      </c>
      <c r="D432">
        <v>1</v>
      </c>
      <c r="E432" s="61" t="s">
        <v>163</v>
      </c>
      <c r="F432" s="61" t="s">
        <v>164</v>
      </c>
      <c r="G432" s="61" t="s">
        <v>448</v>
      </c>
      <c r="H432">
        <v>2</v>
      </c>
      <c r="I432">
        <v>225535</v>
      </c>
      <c r="J432" t="str">
        <f t="shared" si="6"/>
        <v>F</v>
      </c>
      <c r="K432" t="s">
        <v>427</v>
      </c>
    </row>
    <row r="433" spans="1:11" x14ac:dyDescent="0.25">
      <c r="A433">
        <v>502</v>
      </c>
      <c r="B433">
        <v>828050</v>
      </c>
      <c r="C433" s="61" t="s">
        <v>163</v>
      </c>
      <c r="D433">
        <v>1</v>
      </c>
      <c r="E433" s="61" t="s">
        <v>163</v>
      </c>
      <c r="F433" s="61" t="s">
        <v>164</v>
      </c>
      <c r="G433" s="61" t="s">
        <v>449</v>
      </c>
      <c r="H433">
        <v>2</v>
      </c>
      <c r="I433">
        <v>225536</v>
      </c>
      <c r="J433" t="str">
        <f t="shared" si="6"/>
        <v>F</v>
      </c>
      <c r="K433" t="s">
        <v>427</v>
      </c>
    </row>
    <row r="434" spans="1:11" x14ac:dyDescent="0.25">
      <c r="A434">
        <v>566</v>
      </c>
      <c r="B434">
        <v>828126</v>
      </c>
      <c r="C434" s="61" t="s">
        <v>169</v>
      </c>
      <c r="D434">
        <v>1</v>
      </c>
      <c r="E434" s="61" t="s">
        <v>169</v>
      </c>
      <c r="F434" s="61" t="s">
        <v>170</v>
      </c>
      <c r="G434" s="61" t="s">
        <v>171</v>
      </c>
      <c r="H434">
        <v>3</v>
      </c>
      <c r="I434">
        <v>205118</v>
      </c>
      <c r="J434" t="str">
        <f t="shared" si="6"/>
        <v>F</v>
      </c>
      <c r="K434" t="s">
        <v>427</v>
      </c>
    </row>
    <row r="435" spans="1:11" x14ac:dyDescent="0.25">
      <c r="A435">
        <v>637</v>
      </c>
      <c r="B435">
        <v>828126</v>
      </c>
      <c r="C435" s="61" t="s">
        <v>169</v>
      </c>
      <c r="D435">
        <v>1</v>
      </c>
      <c r="E435" s="61" t="s">
        <v>169</v>
      </c>
      <c r="F435" s="61" t="s">
        <v>170</v>
      </c>
      <c r="G435" s="61" t="s">
        <v>172</v>
      </c>
      <c r="H435">
        <v>3</v>
      </c>
      <c r="I435">
        <v>205119</v>
      </c>
      <c r="J435" t="str">
        <f t="shared" si="6"/>
        <v>F</v>
      </c>
      <c r="K435" t="s">
        <v>427</v>
      </c>
    </row>
    <row r="436" spans="1:11" x14ac:dyDescent="0.25">
      <c r="A436">
        <v>304</v>
      </c>
      <c r="B436">
        <v>828126</v>
      </c>
      <c r="C436" s="61" t="s">
        <v>169</v>
      </c>
      <c r="D436">
        <v>1</v>
      </c>
      <c r="E436" s="61" t="s">
        <v>169</v>
      </c>
      <c r="F436" s="61" t="s">
        <v>170</v>
      </c>
      <c r="G436" s="61" t="s">
        <v>450</v>
      </c>
      <c r="H436">
        <v>3</v>
      </c>
      <c r="I436">
        <v>205129</v>
      </c>
      <c r="J436" t="str">
        <f t="shared" si="6"/>
        <v>F</v>
      </c>
      <c r="K436" t="s">
        <v>427</v>
      </c>
    </row>
    <row r="437" spans="1:11" x14ac:dyDescent="0.25">
      <c r="A437">
        <v>564</v>
      </c>
      <c r="B437">
        <v>828126</v>
      </c>
      <c r="C437" s="61" t="s">
        <v>169</v>
      </c>
      <c r="D437">
        <v>1</v>
      </c>
      <c r="E437" s="61" t="s">
        <v>169</v>
      </c>
      <c r="F437" s="61" t="s">
        <v>170</v>
      </c>
      <c r="G437" s="61" t="s">
        <v>173</v>
      </c>
      <c r="H437">
        <v>3</v>
      </c>
      <c r="I437">
        <v>205130</v>
      </c>
      <c r="J437" t="str">
        <f t="shared" si="6"/>
        <v>F</v>
      </c>
      <c r="K437" t="s">
        <v>427</v>
      </c>
    </row>
    <row r="438" spans="1:11" x14ac:dyDescent="0.25">
      <c r="A438">
        <v>698</v>
      </c>
      <c r="B438">
        <v>828126</v>
      </c>
      <c r="C438" s="61" t="s">
        <v>169</v>
      </c>
      <c r="D438">
        <v>1</v>
      </c>
      <c r="E438" s="61" t="s">
        <v>169</v>
      </c>
      <c r="F438" s="61" t="s">
        <v>170</v>
      </c>
      <c r="G438" s="61" t="s">
        <v>174</v>
      </c>
      <c r="H438">
        <v>3</v>
      </c>
      <c r="I438">
        <v>205206</v>
      </c>
      <c r="J438" t="str">
        <f t="shared" si="6"/>
        <v>F</v>
      </c>
      <c r="K438" t="s">
        <v>427</v>
      </c>
    </row>
    <row r="439" spans="1:11" x14ac:dyDescent="0.25">
      <c r="A439">
        <v>389</v>
      </c>
      <c r="B439">
        <v>828126</v>
      </c>
      <c r="C439" s="61" t="s">
        <v>169</v>
      </c>
      <c r="D439">
        <v>1</v>
      </c>
      <c r="E439" s="61" t="s">
        <v>169</v>
      </c>
      <c r="F439" s="61" t="s">
        <v>170</v>
      </c>
      <c r="G439" s="61" t="s">
        <v>175</v>
      </c>
      <c r="H439">
        <v>3</v>
      </c>
      <c r="I439">
        <v>205207</v>
      </c>
      <c r="J439" t="str">
        <f t="shared" si="6"/>
        <v>F</v>
      </c>
      <c r="K439" t="s">
        <v>427</v>
      </c>
    </row>
    <row r="440" spans="1:11" x14ac:dyDescent="0.25">
      <c r="A440">
        <v>390</v>
      </c>
      <c r="B440">
        <v>828126</v>
      </c>
      <c r="C440" s="61" t="s">
        <v>169</v>
      </c>
      <c r="D440">
        <v>1</v>
      </c>
      <c r="E440" s="61" t="s">
        <v>169</v>
      </c>
      <c r="F440" s="61" t="s">
        <v>170</v>
      </c>
      <c r="G440" s="61" t="s">
        <v>176</v>
      </c>
      <c r="H440">
        <v>3</v>
      </c>
      <c r="I440">
        <v>205208</v>
      </c>
      <c r="J440" t="str">
        <f t="shared" si="6"/>
        <v>F</v>
      </c>
      <c r="K440" t="s">
        <v>427</v>
      </c>
    </row>
    <row r="441" spans="1:11" x14ac:dyDescent="0.25">
      <c r="A441">
        <v>357</v>
      </c>
      <c r="D441">
        <v>1</v>
      </c>
      <c r="E441" s="61" t="s">
        <v>169</v>
      </c>
      <c r="F441" s="61" t="s">
        <v>170</v>
      </c>
      <c r="G441" s="61" t="s">
        <v>451</v>
      </c>
      <c r="H441">
        <v>3</v>
      </c>
      <c r="I441">
        <v>205209</v>
      </c>
      <c r="J441" t="str">
        <f t="shared" si="6"/>
        <v>F</v>
      </c>
      <c r="K441" t="s">
        <v>427</v>
      </c>
    </row>
    <row r="442" spans="1:11" x14ac:dyDescent="0.25">
      <c r="A442">
        <v>565</v>
      </c>
      <c r="B442">
        <v>828126</v>
      </c>
      <c r="C442" s="61" t="s">
        <v>169</v>
      </c>
      <c r="D442">
        <v>1</v>
      </c>
      <c r="E442" s="61" t="s">
        <v>169</v>
      </c>
      <c r="F442" s="61" t="s">
        <v>170</v>
      </c>
      <c r="G442" s="61" t="s">
        <v>177</v>
      </c>
      <c r="H442">
        <v>3</v>
      </c>
      <c r="I442">
        <v>205213</v>
      </c>
      <c r="J442" t="str">
        <f t="shared" si="6"/>
        <v>F</v>
      </c>
      <c r="K442" t="s">
        <v>427</v>
      </c>
    </row>
    <row r="443" spans="1:11" x14ac:dyDescent="0.25">
      <c r="A443">
        <v>401</v>
      </c>
      <c r="D443">
        <v>1</v>
      </c>
      <c r="E443" s="61" t="s">
        <v>169</v>
      </c>
      <c r="F443" s="61" t="s">
        <v>170</v>
      </c>
      <c r="G443" s="61" t="s">
        <v>452</v>
      </c>
      <c r="H443">
        <v>3</v>
      </c>
      <c r="I443">
        <v>205214</v>
      </c>
      <c r="J443" t="str">
        <f t="shared" si="6"/>
        <v>F</v>
      </c>
      <c r="K443" t="s">
        <v>427</v>
      </c>
    </row>
    <row r="444" spans="1:11" x14ac:dyDescent="0.25">
      <c r="A444">
        <v>400</v>
      </c>
      <c r="D444">
        <v>1</v>
      </c>
      <c r="E444" s="61" t="s">
        <v>169</v>
      </c>
      <c r="F444" s="61" t="s">
        <v>170</v>
      </c>
      <c r="G444" s="61" t="s">
        <v>178</v>
      </c>
      <c r="H444">
        <v>3</v>
      </c>
      <c r="I444">
        <v>205215</v>
      </c>
      <c r="J444" t="str">
        <f t="shared" si="6"/>
        <v>F</v>
      </c>
      <c r="K444" t="s">
        <v>427</v>
      </c>
    </row>
    <row r="445" spans="1:11" x14ac:dyDescent="0.25">
      <c r="A445">
        <v>558</v>
      </c>
      <c r="B445">
        <v>828126</v>
      </c>
      <c r="C445" s="61" t="s">
        <v>169</v>
      </c>
      <c r="D445">
        <v>1</v>
      </c>
      <c r="E445" s="61" t="s">
        <v>169</v>
      </c>
      <c r="F445" s="61" t="s">
        <v>170</v>
      </c>
      <c r="G445" s="61" t="s">
        <v>179</v>
      </c>
      <c r="H445">
        <v>3</v>
      </c>
      <c r="I445">
        <v>205216</v>
      </c>
      <c r="J445" t="str">
        <f t="shared" si="6"/>
        <v>F</v>
      </c>
      <c r="K445" t="s">
        <v>427</v>
      </c>
    </row>
    <row r="446" spans="1:11" x14ac:dyDescent="0.25">
      <c r="A446">
        <v>446</v>
      </c>
      <c r="B446">
        <v>828126</v>
      </c>
      <c r="C446" s="61" t="s">
        <v>169</v>
      </c>
      <c r="D446">
        <v>1</v>
      </c>
      <c r="E446" s="61" t="s">
        <v>169</v>
      </c>
      <c r="F446" s="61" t="s">
        <v>170</v>
      </c>
      <c r="G446" s="61" t="s">
        <v>180</v>
      </c>
      <c r="H446">
        <v>3</v>
      </c>
      <c r="I446">
        <v>205217</v>
      </c>
      <c r="J446" t="str">
        <f t="shared" si="6"/>
        <v>F</v>
      </c>
      <c r="K446" t="s">
        <v>427</v>
      </c>
    </row>
    <row r="447" spans="1:11" x14ac:dyDescent="0.25">
      <c r="A447">
        <v>559</v>
      </c>
      <c r="B447">
        <v>828126</v>
      </c>
      <c r="C447" s="61" t="s">
        <v>169</v>
      </c>
      <c r="D447">
        <v>1</v>
      </c>
      <c r="E447" s="61" t="s">
        <v>169</v>
      </c>
      <c r="F447" s="61" t="s">
        <v>170</v>
      </c>
      <c r="G447" s="61" t="s">
        <v>181</v>
      </c>
      <c r="H447">
        <v>3</v>
      </c>
      <c r="I447">
        <v>205221</v>
      </c>
      <c r="J447" t="str">
        <f t="shared" si="6"/>
        <v>F</v>
      </c>
      <c r="K447" t="s">
        <v>427</v>
      </c>
    </row>
    <row r="448" spans="1:11" x14ac:dyDescent="0.25">
      <c r="A448">
        <v>560</v>
      </c>
      <c r="B448">
        <v>828126</v>
      </c>
      <c r="C448" s="61" t="s">
        <v>169</v>
      </c>
      <c r="D448">
        <v>1</v>
      </c>
      <c r="E448" s="61" t="s">
        <v>169</v>
      </c>
      <c r="F448" s="61" t="s">
        <v>170</v>
      </c>
      <c r="G448" s="61" t="s">
        <v>182</v>
      </c>
      <c r="H448">
        <v>3</v>
      </c>
      <c r="I448">
        <v>205222</v>
      </c>
      <c r="J448" t="str">
        <f t="shared" si="6"/>
        <v>F</v>
      </c>
      <c r="K448" t="s">
        <v>427</v>
      </c>
    </row>
    <row r="449" spans="1:11" x14ac:dyDescent="0.25">
      <c r="A449">
        <v>561</v>
      </c>
      <c r="B449">
        <v>828126</v>
      </c>
      <c r="C449" s="61" t="s">
        <v>169</v>
      </c>
      <c r="D449">
        <v>1</v>
      </c>
      <c r="E449" s="61" t="s">
        <v>169</v>
      </c>
      <c r="F449" s="61" t="s">
        <v>170</v>
      </c>
      <c r="G449" s="61" t="s">
        <v>453</v>
      </c>
      <c r="H449">
        <v>3</v>
      </c>
      <c r="I449">
        <v>205223</v>
      </c>
      <c r="J449" t="str">
        <f t="shared" si="6"/>
        <v>F</v>
      </c>
      <c r="K449" t="s">
        <v>427</v>
      </c>
    </row>
    <row r="450" spans="1:11" x14ac:dyDescent="0.25">
      <c r="A450">
        <v>636</v>
      </c>
      <c r="B450">
        <v>828126</v>
      </c>
      <c r="C450" s="61" t="s">
        <v>169</v>
      </c>
      <c r="D450">
        <v>1</v>
      </c>
      <c r="E450" s="61" t="s">
        <v>169</v>
      </c>
      <c r="F450" s="61" t="s">
        <v>170</v>
      </c>
      <c r="G450" s="61" t="s">
        <v>183</v>
      </c>
      <c r="H450">
        <v>3</v>
      </c>
      <c r="I450">
        <v>205224</v>
      </c>
      <c r="J450" t="str">
        <f t="shared" ref="J450:J513" si="7">IF(I450=I451,"T","F")</f>
        <v>F</v>
      </c>
      <c r="K450" t="s">
        <v>427</v>
      </c>
    </row>
    <row r="451" spans="1:11" x14ac:dyDescent="0.25">
      <c r="A451">
        <v>563</v>
      </c>
      <c r="B451">
        <v>828126</v>
      </c>
      <c r="C451" s="61" t="s">
        <v>169</v>
      </c>
      <c r="D451">
        <v>1</v>
      </c>
      <c r="E451" s="61" t="s">
        <v>169</v>
      </c>
      <c r="F451" s="61" t="s">
        <v>170</v>
      </c>
      <c r="G451" s="61" t="s">
        <v>454</v>
      </c>
      <c r="H451">
        <v>3</v>
      </c>
      <c r="I451">
        <v>205225</v>
      </c>
      <c r="J451" t="str">
        <f t="shared" si="7"/>
        <v>F</v>
      </c>
      <c r="K451" t="s">
        <v>427</v>
      </c>
    </row>
    <row r="452" spans="1:11" x14ac:dyDescent="0.25">
      <c r="A452">
        <v>562</v>
      </c>
      <c r="B452">
        <v>828126</v>
      </c>
      <c r="C452" s="61" t="s">
        <v>169</v>
      </c>
      <c r="D452">
        <v>1</v>
      </c>
      <c r="E452" s="61" t="s">
        <v>169</v>
      </c>
      <c r="F452" s="61" t="s">
        <v>170</v>
      </c>
      <c r="G452" s="61" t="s">
        <v>455</v>
      </c>
      <c r="H452">
        <v>3</v>
      </c>
      <c r="I452">
        <v>205226</v>
      </c>
      <c r="J452" t="str">
        <f t="shared" si="7"/>
        <v>F</v>
      </c>
      <c r="K452" t="s">
        <v>427</v>
      </c>
    </row>
    <row r="453" spans="1:11" x14ac:dyDescent="0.25">
      <c r="A453">
        <v>697</v>
      </c>
      <c r="B453">
        <v>828126</v>
      </c>
      <c r="C453" s="61" t="s">
        <v>169</v>
      </c>
      <c r="D453">
        <v>1</v>
      </c>
      <c r="E453" s="61" t="s">
        <v>169</v>
      </c>
      <c r="F453" s="61" t="s">
        <v>170</v>
      </c>
      <c r="G453" s="61" t="s">
        <v>456</v>
      </c>
      <c r="H453">
        <v>3</v>
      </c>
      <c r="I453">
        <v>205301</v>
      </c>
      <c r="J453" t="str">
        <f t="shared" si="7"/>
        <v>F</v>
      </c>
      <c r="K453" t="s">
        <v>427</v>
      </c>
    </row>
    <row r="454" spans="1:11" x14ac:dyDescent="0.25">
      <c r="A454">
        <v>146</v>
      </c>
      <c r="B454">
        <v>828432</v>
      </c>
      <c r="C454" s="61" t="s">
        <v>184</v>
      </c>
      <c r="D454">
        <v>1</v>
      </c>
      <c r="E454" s="61" t="s">
        <v>184</v>
      </c>
      <c r="F454" s="61" t="s">
        <v>185</v>
      </c>
      <c r="G454" s="61" t="s">
        <v>186</v>
      </c>
      <c r="H454">
        <v>4</v>
      </c>
      <c r="I454">
        <v>112318</v>
      </c>
      <c r="J454" t="str">
        <f t="shared" si="7"/>
        <v>F</v>
      </c>
      <c r="K454" t="s">
        <v>427</v>
      </c>
    </row>
    <row r="455" spans="1:11" x14ac:dyDescent="0.25">
      <c r="A455">
        <v>95</v>
      </c>
      <c r="B455">
        <v>828432</v>
      </c>
      <c r="C455" s="61" t="s">
        <v>184</v>
      </c>
      <c r="D455">
        <v>1</v>
      </c>
      <c r="E455" s="61" t="s">
        <v>184</v>
      </c>
      <c r="F455" s="61" t="s">
        <v>185</v>
      </c>
      <c r="G455" s="61" t="s">
        <v>457</v>
      </c>
      <c r="H455">
        <v>4</v>
      </c>
      <c r="I455">
        <v>112319</v>
      </c>
      <c r="J455" t="str">
        <f t="shared" si="7"/>
        <v>F</v>
      </c>
      <c r="K455" t="s">
        <v>427</v>
      </c>
    </row>
    <row r="456" spans="1:11" x14ac:dyDescent="0.25">
      <c r="A456">
        <v>739</v>
      </c>
      <c r="B456">
        <v>828432</v>
      </c>
      <c r="C456" s="61" t="s">
        <v>184</v>
      </c>
      <c r="D456">
        <v>1</v>
      </c>
      <c r="E456" s="61" t="s">
        <v>184</v>
      </c>
      <c r="F456" s="61" t="s">
        <v>185</v>
      </c>
      <c r="G456" s="61" t="s">
        <v>187</v>
      </c>
      <c r="H456">
        <v>4</v>
      </c>
      <c r="I456">
        <v>112320</v>
      </c>
      <c r="J456" t="str">
        <f t="shared" si="7"/>
        <v>F</v>
      </c>
      <c r="K456" t="s">
        <v>427</v>
      </c>
    </row>
    <row r="457" spans="1:11" x14ac:dyDescent="0.25">
      <c r="A457">
        <v>740</v>
      </c>
      <c r="B457">
        <v>828432</v>
      </c>
      <c r="C457" s="61" t="s">
        <v>184</v>
      </c>
      <c r="D457">
        <v>1</v>
      </c>
      <c r="E457" s="61" t="s">
        <v>184</v>
      </c>
      <c r="F457" s="61" t="s">
        <v>185</v>
      </c>
      <c r="G457" s="61" t="s">
        <v>458</v>
      </c>
      <c r="H457">
        <v>4</v>
      </c>
      <c r="I457">
        <v>112321</v>
      </c>
      <c r="J457" t="str">
        <f t="shared" si="7"/>
        <v>F</v>
      </c>
      <c r="K457" t="s">
        <v>427</v>
      </c>
    </row>
    <row r="458" spans="1:11" x14ac:dyDescent="0.25">
      <c r="A458">
        <v>741</v>
      </c>
      <c r="B458">
        <v>828432</v>
      </c>
      <c r="C458" s="61" t="s">
        <v>184</v>
      </c>
      <c r="D458">
        <v>1</v>
      </c>
      <c r="E458" s="61" t="s">
        <v>184</v>
      </c>
      <c r="F458" s="61" t="s">
        <v>185</v>
      </c>
      <c r="G458" s="61" t="s">
        <v>459</v>
      </c>
      <c r="H458">
        <v>4</v>
      </c>
      <c r="I458">
        <v>112322</v>
      </c>
      <c r="J458" t="str">
        <f t="shared" si="7"/>
        <v>F</v>
      </c>
      <c r="K458" t="s">
        <v>427</v>
      </c>
    </row>
    <row r="459" spans="1:11" x14ac:dyDescent="0.25">
      <c r="A459">
        <v>858</v>
      </c>
      <c r="B459">
        <v>828432</v>
      </c>
      <c r="C459" s="61" t="s">
        <v>184</v>
      </c>
      <c r="D459">
        <v>1</v>
      </c>
      <c r="E459" s="61" t="s">
        <v>184</v>
      </c>
      <c r="F459" s="61" t="s">
        <v>185</v>
      </c>
      <c r="G459" s="61" t="s">
        <v>188</v>
      </c>
      <c r="H459">
        <v>4</v>
      </c>
      <c r="I459">
        <v>112327</v>
      </c>
      <c r="J459" t="str">
        <f t="shared" si="7"/>
        <v>F</v>
      </c>
      <c r="K459" t="s">
        <v>427</v>
      </c>
    </row>
    <row r="460" spans="1:11" x14ac:dyDescent="0.25">
      <c r="A460">
        <v>859</v>
      </c>
      <c r="B460">
        <v>828432</v>
      </c>
      <c r="C460" s="61" t="s">
        <v>184</v>
      </c>
      <c r="D460">
        <v>1</v>
      </c>
      <c r="E460" s="61" t="s">
        <v>184</v>
      </c>
      <c r="F460" s="61" t="s">
        <v>185</v>
      </c>
      <c r="G460" s="61" t="s">
        <v>460</v>
      </c>
      <c r="H460">
        <v>4</v>
      </c>
      <c r="I460">
        <v>112334</v>
      </c>
      <c r="J460" t="str">
        <f t="shared" si="7"/>
        <v>F</v>
      </c>
      <c r="K460" t="s">
        <v>427</v>
      </c>
    </row>
    <row r="461" spans="1:11" x14ac:dyDescent="0.25">
      <c r="A461">
        <v>228</v>
      </c>
      <c r="B461">
        <v>828432</v>
      </c>
      <c r="C461" s="61" t="s">
        <v>184</v>
      </c>
      <c r="D461">
        <v>1</v>
      </c>
      <c r="E461" s="61" t="s">
        <v>184</v>
      </c>
      <c r="F461" s="61" t="s">
        <v>185</v>
      </c>
      <c r="G461" s="61" t="s">
        <v>189</v>
      </c>
      <c r="H461">
        <v>4</v>
      </c>
      <c r="I461">
        <v>112413</v>
      </c>
      <c r="J461" t="str">
        <f t="shared" si="7"/>
        <v>F</v>
      </c>
      <c r="K461" t="s">
        <v>427</v>
      </c>
    </row>
    <row r="462" spans="1:11" x14ac:dyDescent="0.25">
      <c r="A462">
        <v>260</v>
      </c>
      <c r="B462">
        <v>828432</v>
      </c>
      <c r="C462" s="61" t="s">
        <v>184</v>
      </c>
      <c r="D462">
        <v>1</v>
      </c>
      <c r="E462" s="61" t="s">
        <v>184</v>
      </c>
      <c r="F462" s="61" t="s">
        <v>185</v>
      </c>
      <c r="G462" s="61" t="s">
        <v>190</v>
      </c>
      <c r="H462">
        <v>4</v>
      </c>
      <c r="I462">
        <v>112414</v>
      </c>
      <c r="J462" t="str">
        <f t="shared" si="7"/>
        <v>F</v>
      </c>
      <c r="K462" t="s">
        <v>427</v>
      </c>
    </row>
    <row r="463" spans="1:11" x14ac:dyDescent="0.25">
      <c r="A463">
        <v>259</v>
      </c>
      <c r="B463">
        <v>828432</v>
      </c>
      <c r="C463" s="61" t="s">
        <v>184</v>
      </c>
      <c r="D463">
        <v>1</v>
      </c>
      <c r="E463" s="61" t="s">
        <v>184</v>
      </c>
      <c r="F463" s="61" t="s">
        <v>185</v>
      </c>
      <c r="G463" s="61" t="s">
        <v>191</v>
      </c>
      <c r="H463">
        <v>4</v>
      </c>
      <c r="I463">
        <v>112415</v>
      </c>
      <c r="J463" t="str">
        <f t="shared" si="7"/>
        <v>F</v>
      </c>
      <c r="K463" t="s">
        <v>427</v>
      </c>
    </row>
    <row r="464" spans="1:11" x14ac:dyDescent="0.25">
      <c r="A464">
        <v>138</v>
      </c>
      <c r="B464">
        <v>828432</v>
      </c>
      <c r="C464" s="61" t="s">
        <v>184</v>
      </c>
      <c r="D464">
        <v>1</v>
      </c>
      <c r="E464" s="61" t="s">
        <v>184</v>
      </c>
      <c r="F464" s="61" t="s">
        <v>185</v>
      </c>
      <c r="G464" s="61" t="s">
        <v>192</v>
      </c>
      <c r="H464">
        <v>4</v>
      </c>
      <c r="I464">
        <v>112416</v>
      </c>
      <c r="J464" t="str">
        <f t="shared" si="7"/>
        <v>F</v>
      </c>
      <c r="K464" t="s">
        <v>427</v>
      </c>
    </row>
    <row r="465" spans="1:11" x14ac:dyDescent="0.25">
      <c r="A465">
        <v>197</v>
      </c>
      <c r="B465">
        <v>828432</v>
      </c>
      <c r="C465" s="61" t="s">
        <v>184</v>
      </c>
      <c r="D465">
        <v>1</v>
      </c>
      <c r="E465" s="61" t="s">
        <v>184</v>
      </c>
      <c r="F465" s="61" t="s">
        <v>185</v>
      </c>
      <c r="G465" s="61" t="s">
        <v>461</v>
      </c>
      <c r="H465">
        <v>4</v>
      </c>
      <c r="I465">
        <v>112417</v>
      </c>
      <c r="J465" t="str">
        <f t="shared" si="7"/>
        <v>F</v>
      </c>
      <c r="K465" t="s">
        <v>427</v>
      </c>
    </row>
    <row r="466" spans="1:11" x14ac:dyDescent="0.25">
      <c r="A466">
        <v>198</v>
      </c>
      <c r="B466">
        <v>828432</v>
      </c>
      <c r="C466" s="61" t="s">
        <v>184</v>
      </c>
      <c r="D466">
        <v>1</v>
      </c>
      <c r="E466" s="61" t="s">
        <v>184</v>
      </c>
      <c r="F466" s="61" t="s">
        <v>185</v>
      </c>
      <c r="G466" s="61" t="s">
        <v>462</v>
      </c>
      <c r="H466">
        <v>4</v>
      </c>
      <c r="I466">
        <v>112418</v>
      </c>
      <c r="J466" t="str">
        <f t="shared" si="7"/>
        <v>F</v>
      </c>
      <c r="K466" t="s">
        <v>427</v>
      </c>
    </row>
    <row r="467" spans="1:11" x14ac:dyDescent="0.25">
      <c r="A467">
        <v>230</v>
      </c>
      <c r="B467">
        <v>828432</v>
      </c>
      <c r="C467" s="61" t="s">
        <v>184</v>
      </c>
      <c r="D467">
        <v>1</v>
      </c>
      <c r="E467" s="61" t="s">
        <v>184</v>
      </c>
      <c r="F467" s="61" t="s">
        <v>185</v>
      </c>
      <c r="G467" s="61" t="s">
        <v>193</v>
      </c>
      <c r="H467">
        <v>4</v>
      </c>
      <c r="I467">
        <v>112420</v>
      </c>
      <c r="J467" t="str">
        <f t="shared" si="7"/>
        <v>F</v>
      </c>
      <c r="K467" t="s">
        <v>427</v>
      </c>
    </row>
    <row r="468" spans="1:11" x14ac:dyDescent="0.25">
      <c r="A468">
        <v>231</v>
      </c>
      <c r="B468">
        <v>828432</v>
      </c>
      <c r="C468" s="61" t="s">
        <v>184</v>
      </c>
      <c r="D468">
        <v>1</v>
      </c>
      <c r="E468" s="61" t="s">
        <v>184</v>
      </c>
      <c r="F468" s="61" t="s">
        <v>185</v>
      </c>
      <c r="G468" s="61" t="s">
        <v>194</v>
      </c>
      <c r="H468">
        <v>4</v>
      </c>
      <c r="I468">
        <v>112421</v>
      </c>
      <c r="J468" t="str">
        <f t="shared" si="7"/>
        <v>F</v>
      </c>
      <c r="K468" t="s">
        <v>427</v>
      </c>
    </row>
    <row r="469" spans="1:11" x14ac:dyDescent="0.25">
      <c r="A469">
        <v>199</v>
      </c>
      <c r="B469">
        <v>828432</v>
      </c>
      <c r="C469" s="61" t="s">
        <v>184</v>
      </c>
      <c r="D469">
        <v>1</v>
      </c>
      <c r="E469" s="61" t="s">
        <v>184</v>
      </c>
      <c r="F469" s="61" t="s">
        <v>185</v>
      </c>
      <c r="G469" s="61" t="s">
        <v>195</v>
      </c>
      <c r="H469">
        <v>4</v>
      </c>
      <c r="I469">
        <v>112513</v>
      </c>
      <c r="J469" t="str">
        <f t="shared" si="7"/>
        <v>F</v>
      </c>
      <c r="K469" t="s">
        <v>427</v>
      </c>
    </row>
    <row r="470" spans="1:11" x14ac:dyDescent="0.25">
      <c r="A470">
        <v>132</v>
      </c>
      <c r="B470">
        <v>828432</v>
      </c>
      <c r="C470" s="61" t="s">
        <v>184</v>
      </c>
      <c r="D470">
        <v>1</v>
      </c>
      <c r="E470" s="61" t="s">
        <v>184</v>
      </c>
      <c r="F470" s="61" t="s">
        <v>185</v>
      </c>
      <c r="G470" s="61" t="s">
        <v>463</v>
      </c>
      <c r="H470">
        <v>4</v>
      </c>
      <c r="I470">
        <v>112514</v>
      </c>
      <c r="J470" t="str">
        <f t="shared" si="7"/>
        <v>F</v>
      </c>
      <c r="K470" t="s">
        <v>427</v>
      </c>
    </row>
    <row r="471" spans="1:11" x14ac:dyDescent="0.25">
      <c r="A471">
        <v>133</v>
      </c>
      <c r="B471">
        <v>828432</v>
      </c>
      <c r="C471" s="61" t="s">
        <v>184</v>
      </c>
      <c r="D471">
        <v>1</v>
      </c>
      <c r="E471" s="61" t="s">
        <v>184</v>
      </c>
      <c r="F471" s="61" t="s">
        <v>185</v>
      </c>
      <c r="G471" s="61" t="s">
        <v>464</v>
      </c>
      <c r="H471">
        <v>4</v>
      </c>
      <c r="I471">
        <v>112515</v>
      </c>
      <c r="J471" t="str">
        <f t="shared" si="7"/>
        <v>F</v>
      </c>
      <c r="K471" t="s">
        <v>427</v>
      </c>
    </row>
    <row r="472" spans="1:11" x14ac:dyDescent="0.25">
      <c r="A472">
        <v>264</v>
      </c>
      <c r="B472">
        <v>828605</v>
      </c>
      <c r="C472" s="61" t="s">
        <v>196</v>
      </c>
      <c r="D472">
        <v>1</v>
      </c>
      <c r="E472" s="61" t="s">
        <v>196</v>
      </c>
      <c r="F472" s="61" t="s">
        <v>197</v>
      </c>
      <c r="G472" s="61" t="s">
        <v>198</v>
      </c>
      <c r="H472">
        <v>5</v>
      </c>
      <c r="I472">
        <v>91905</v>
      </c>
      <c r="J472" t="str">
        <f t="shared" si="7"/>
        <v>F</v>
      </c>
      <c r="K472" t="s">
        <v>427</v>
      </c>
    </row>
    <row r="473" spans="1:11" x14ac:dyDescent="0.25">
      <c r="A473">
        <v>108</v>
      </c>
      <c r="B473">
        <v>828605</v>
      </c>
      <c r="C473" s="61" t="s">
        <v>196</v>
      </c>
      <c r="D473">
        <v>1</v>
      </c>
      <c r="E473" s="61" t="s">
        <v>196</v>
      </c>
      <c r="F473" s="61" t="s">
        <v>197</v>
      </c>
      <c r="G473" s="61" t="s">
        <v>465</v>
      </c>
      <c r="H473">
        <v>5</v>
      </c>
      <c r="I473">
        <v>91906</v>
      </c>
      <c r="J473" t="str">
        <f t="shared" si="7"/>
        <v>F</v>
      </c>
      <c r="K473" t="s">
        <v>427</v>
      </c>
    </row>
    <row r="474" spans="1:11" x14ac:dyDescent="0.25">
      <c r="A474">
        <v>265</v>
      </c>
      <c r="B474">
        <v>828605</v>
      </c>
      <c r="C474" s="61" t="s">
        <v>196</v>
      </c>
      <c r="D474">
        <v>1</v>
      </c>
      <c r="E474" s="61" t="s">
        <v>196</v>
      </c>
      <c r="F474" s="61" t="s">
        <v>197</v>
      </c>
      <c r="G474" s="61" t="s">
        <v>199</v>
      </c>
      <c r="H474">
        <v>5</v>
      </c>
      <c r="I474">
        <v>91908</v>
      </c>
      <c r="J474" t="str">
        <f t="shared" si="7"/>
        <v>F</v>
      </c>
      <c r="K474" t="s">
        <v>427</v>
      </c>
    </row>
    <row r="475" spans="1:11" x14ac:dyDescent="0.25">
      <c r="A475">
        <v>202</v>
      </c>
      <c r="B475">
        <v>828605</v>
      </c>
      <c r="C475" s="61" t="s">
        <v>196</v>
      </c>
      <c r="D475">
        <v>1</v>
      </c>
      <c r="E475" s="61" t="s">
        <v>196</v>
      </c>
      <c r="F475" s="61" t="s">
        <v>197</v>
      </c>
      <c r="G475" s="61" t="s">
        <v>466</v>
      </c>
      <c r="H475">
        <v>5</v>
      </c>
      <c r="I475">
        <v>91909</v>
      </c>
      <c r="J475" t="str">
        <f t="shared" si="7"/>
        <v>F</v>
      </c>
      <c r="K475" t="s">
        <v>427</v>
      </c>
    </row>
    <row r="476" spans="1:11" x14ac:dyDescent="0.25">
      <c r="A476">
        <v>203</v>
      </c>
      <c r="B476">
        <v>828605</v>
      </c>
      <c r="C476" s="61" t="s">
        <v>196</v>
      </c>
      <c r="D476">
        <v>1</v>
      </c>
      <c r="E476" s="61" t="s">
        <v>196</v>
      </c>
      <c r="F476" s="61" t="s">
        <v>197</v>
      </c>
      <c r="G476" s="61" t="s">
        <v>467</v>
      </c>
      <c r="H476">
        <v>5</v>
      </c>
      <c r="I476">
        <v>91910</v>
      </c>
      <c r="J476" t="str">
        <f t="shared" si="7"/>
        <v>F</v>
      </c>
      <c r="K476" t="s">
        <v>427</v>
      </c>
    </row>
    <row r="477" spans="1:11" x14ac:dyDescent="0.25">
      <c r="A477">
        <v>205</v>
      </c>
      <c r="B477">
        <v>828605</v>
      </c>
      <c r="C477" s="61" t="s">
        <v>196</v>
      </c>
      <c r="D477">
        <v>1</v>
      </c>
      <c r="E477" s="61" t="s">
        <v>196</v>
      </c>
      <c r="F477" s="61" t="s">
        <v>197</v>
      </c>
      <c r="G477" s="61" t="s">
        <v>468</v>
      </c>
      <c r="H477">
        <v>5</v>
      </c>
      <c r="I477">
        <v>91914</v>
      </c>
      <c r="J477" t="str">
        <f t="shared" si="7"/>
        <v>F</v>
      </c>
      <c r="K477" t="s">
        <v>427</v>
      </c>
    </row>
    <row r="478" spans="1:11" x14ac:dyDescent="0.25">
      <c r="A478">
        <v>206</v>
      </c>
      <c r="B478">
        <v>828605</v>
      </c>
      <c r="C478" s="61" t="s">
        <v>196</v>
      </c>
      <c r="D478">
        <v>1</v>
      </c>
      <c r="E478" s="61" t="s">
        <v>196</v>
      </c>
      <c r="F478" s="61" t="s">
        <v>197</v>
      </c>
      <c r="G478" s="61" t="s">
        <v>469</v>
      </c>
      <c r="H478">
        <v>5</v>
      </c>
      <c r="I478">
        <v>91915</v>
      </c>
      <c r="J478" t="str">
        <f t="shared" si="7"/>
        <v>F</v>
      </c>
      <c r="K478" t="s">
        <v>427</v>
      </c>
    </row>
    <row r="479" spans="1:11" x14ac:dyDescent="0.25">
      <c r="A479">
        <v>105</v>
      </c>
      <c r="B479">
        <v>828605</v>
      </c>
      <c r="C479" s="61" t="s">
        <v>196</v>
      </c>
      <c r="D479">
        <v>1</v>
      </c>
      <c r="E479" s="61" t="s">
        <v>196</v>
      </c>
      <c r="F479" s="61" t="s">
        <v>197</v>
      </c>
      <c r="G479" s="61" t="s">
        <v>470</v>
      </c>
      <c r="H479">
        <v>5</v>
      </c>
      <c r="I479">
        <v>101931</v>
      </c>
      <c r="J479" t="str">
        <f t="shared" si="7"/>
        <v>F</v>
      </c>
      <c r="K479" t="s">
        <v>427</v>
      </c>
    </row>
    <row r="480" spans="1:11" x14ac:dyDescent="0.25">
      <c r="A480">
        <v>54</v>
      </c>
      <c r="B480">
        <v>828605</v>
      </c>
      <c r="C480" s="61" t="s">
        <v>196</v>
      </c>
      <c r="D480">
        <v>1</v>
      </c>
      <c r="E480" s="61" t="s">
        <v>196</v>
      </c>
      <c r="F480" s="61" t="s">
        <v>197</v>
      </c>
      <c r="G480" s="61" t="s">
        <v>471</v>
      </c>
      <c r="H480">
        <v>5</v>
      </c>
      <c r="I480">
        <v>102007</v>
      </c>
      <c r="J480" t="str">
        <f t="shared" si="7"/>
        <v>F</v>
      </c>
      <c r="K480" t="s">
        <v>427</v>
      </c>
    </row>
    <row r="481" spans="1:11" x14ac:dyDescent="0.25">
      <c r="A481">
        <v>110</v>
      </c>
      <c r="B481">
        <v>828605</v>
      </c>
      <c r="C481" s="61" t="s">
        <v>196</v>
      </c>
      <c r="D481">
        <v>1</v>
      </c>
      <c r="E481" s="61" t="s">
        <v>196</v>
      </c>
      <c r="F481" s="61" t="s">
        <v>197</v>
      </c>
      <c r="G481" s="61" t="s">
        <v>472</v>
      </c>
      <c r="H481">
        <v>5</v>
      </c>
      <c r="I481">
        <v>102016</v>
      </c>
      <c r="J481" t="str">
        <f t="shared" si="7"/>
        <v>F</v>
      </c>
      <c r="K481" t="s">
        <v>427</v>
      </c>
    </row>
    <row r="482" spans="1:11" x14ac:dyDescent="0.25">
      <c r="A482">
        <v>267</v>
      </c>
      <c r="B482">
        <v>828605</v>
      </c>
      <c r="C482" s="61" t="s">
        <v>196</v>
      </c>
      <c r="D482">
        <v>1</v>
      </c>
      <c r="E482" s="61" t="s">
        <v>196</v>
      </c>
      <c r="F482" s="61" t="s">
        <v>197</v>
      </c>
      <c r="G482" s="61" t="s">
        <v>200</v>
      </c>
      <c r="H482">
        <v>5</v>
      </c>
      <c r="I482">
        <v>102017</v>
      </c>
      <c r="J482" t="str">
        <f t="shared" si="7"/>
        <v>F</v>
      </c>
      <c r="K482" t="s">
        <v>427</v>
      </c>
    </row>
    <row r="483" spans="1:11" x14ac:dyDescent="0.25">
      <c r="A483">
        <v>266</v>
      </c>
      <c r="B483">
        <v>828605</v>
      </c>
      <c r="C483" s="61" t="s">
        <v>196</v>
      </c>
      <c r="D483">
        <v>1</v>
      </c>
      <c r="E483" s="61" t="s">
        <v>196</v>
      </c>
      <c r="F483" s="61" t="s">
        <v>197</v>
      </c>
      <c r="G483" s="61" t="s">
        <v>201</v>
      </c>
      <c r="H483">
        <v>5</v>
      </c>
      <c r="I483">
        <v>102018</v>
      </c>
      <c r="J483" t="str">
        <f t="shared" si="7"/>
        <v>F</v>
      </c>
      <c r="K483" t="s">
        <v>427</v>
      </c>
    </row>
    <row r="484" spans="1:11" x14ac:dyDescent="0.25">
      <c r="A484">
        <v>111</v>
      </c>
      <c r="B484">
        <v>828605</v>
      </c>
      <c r="C484" s="61" t="s">
        <v>196</v>
      </c>
      <c r="D484">
        <v>1</v>
      </c>
      <c r="E484" s="61" t="s">
        <v>196</v>
      </c>
      <c r="F484" s="61" t="s">
        <v>197</v>
      </c>
      <c r="G484" s="61" t="s">
        <v>473</v>
      </c>
      <c r="H484">
        <v>5</v>
      </c>
      <c r="I484">
        <v>102021</v>
      </c>
      <c r="J484" t="str">
        <f t="shared" si="7"/>
        <v>F</v>
      </c>
      <c r="K484" t="s">
        <v>427</v>
      </c>
    </row>
    <row r="485" spans="1:11" x14ac:dyDescent="0.25">
      <c r="A485">
        <v>113</v>
      </c>
      <c r="B485">
        <v>828605</v>
      </c>
      <c r="C485" s="61" t="s">
        <v>196</v>
      </c>
      <c r="D485">
        <v>1</v>
      </c>
      <c r="E485" s="61" t="s">
        <v>196</v>
      </c>
      <c r="F485" s="61" t="s">
        <v>197</v>
      </c>
      <c r="G485" s="61" t="s">
        <v>202</v>
      </c>
      <c r="H485">
        <v>5</v>
      </c>
      <c r="I485">
        <v>102022</v>
      </c>
      <c r="J485" t="str">
        <f t="shared" si="7"/>
        <v>F</v>
      </c>
      <c r="K485" t="s">
        <v>427</v>
      </c>
    </row>
    <row r="486" spans="1:11" x14ac:dyDescent="0.25">
      <c r="A486">
        <v>80</v>
      </c>
      <c r="B486">
        <v>828605</v>
      </c>
      <c r="C486" s="61" t="s">
        <v>196</v>
      </c>
      <c r="D486">
        <v>1</v>
      </c>
      <c r="E486" s="61" t="s">
        <v>196</v>
      </c>
      <c r="F486" s="61" t="s">
        <v>197</v>
      </c>
      <c r="G486" s="61" t="s">
        <v>474</v>
      </c>
      <c r="H486">
        <v>5</v>
      </c>
      <c r="I486">
        <v>102023</v>
      </c>
      <c r="J486" t="str">
        <f t="shared" si="7"/>
        <v>F</v>
      </c>
      <c r="K486" t="s">
        <v>427</v>
      </c>
    </row>
    <row r="487" spans="1:11" x14ac:dyDescent="0.25">
      <c r="A487">
        <v>103</v>
      </c>
      <c r="B487">
        <v>828605</v>
      </c>
      <c r="C487" s="61" t="s">
        <v>196</v>
      </c>
      <c r="D487">
        <v>1</v>
      </c>
      <c r="E487" s="61" t="s">
        <v>196</v>
      </c>
      <c r="F487" s="61" t="s">
        <v>197</v>
      </c>
      <c r="G487" s="61" t="s">
        <v>203</v>
      </c>
      <c r="H487">
        <v>5</v>
      </c>
      <c r="I487">
        <v>102025</v>
      </c>
      <c r="J487" t="str">
        <f t="shared" si="7"/>
        <v>F</v>
      </c>
      <c r="K487" t="s">
        <v>427</v>
      </c>
    </row>
    <row r="488" spans="1:11" x14ac:dyDescent="0.25">
      <c r="A488">
        <v>81</v>
      </c>
      <c r="B488">
        <v>828605</v>
      </c>
      <c r="C488" s="61" t="s">
        <v>196</v>
      </c>
      <c r="D488">
        <v>1</v>
      </c>
      <c r="E488" s="61" t="s">
        <v>196</v>
      </c>
      <c r="F488" s="61" t="s">
        <v>197</v>
      </c>
      <c r="G488" s="61" t="s">
        <v>204</v>
      </c>
      <c r="H488">
        <v>5</v>
      </c>
      <c r="I488">
        <v>102026</v>
      </c>
      <c r="J488" t="str">
        <f t="shared" si="7"/>
        <v>F</v>
      </c>
      <c r="K488" t="s">
        <v>427</v>
      </c>
    </row>
    <row r="489" spans="1:11" x14ac:dyDescent="0.25">
      <c r="A489">
        <v>106</v>
      </c>
      <c r="B489">
        <v>828605</v>
      </c>
      <c r="C489" s="61" t="s">
        <v>196</v>
      </c>
      <c r="D489">
        <v>1</v>
      </c>
      <c r="E489" s="61" t="s">
        <v>196</v>
      </c>
      <c r="F489" s="61" t="s">
        <v>197</v>
      </c>
      <c r="G489" s="61" t="s">
        <v>205</v>
      </c>
      <c r="H489">
        <v>5</v>
      </c>
      <c r="I489">
        <v>102036</v>
      </c>
      <c r="J489" t="str">
        <f t="shared" si="7"/>
        <v>F</v>
      </c>
      <c r="K489" t="s">
        <v>427</v>
      </c>
    </row>
    <row r="490" spans="1:11" x14ac:dyDescent="0.25">
      <c r="A490">
        <v>223</v>
      </c>
      <c r="B490">
        <v>828605</v>
      </c>
      <c r="C490" s="61" t="s">
        <v>196</v>
      </c>
      <c r="D490">
        <v>1</v>
      </c>
      <c r="E490" s="61" t="s">
        <v>196</v>
      </c>
      <c r="F490" s="61" t="s">
        <v>197</v>
      </c>
      <c r="G490" s="61" t="s">
        <v>475</v>
      </c>
      <c r="H490">
        <v>5</v>
      </c>
      <c r="I490">
        <v>102102</v>
      </c>
      <c r="J490" t="str">
        <f t="shared" si="7"/>
        <v>F</v>
      </c>
      <c r="K490" t="s">
        <v>427</v>
      </c>
    </row>
    <row r="491" spans="1:11" x14ac:dyDescent="0.25">
      <c r="A491">
        <v>285</v>
      </c>
      <c r="B491">
        <v>828605</v>
      </c>
      <c r="C491" s="61" t="s">
        <v>196</v>
      </c>
      <c r="D491">
        <v>1</v>
      </c>
      <c r="E491" s="61" t="s">
        <v>196</v>
      </c>
      <c r="F491" s="61" t="s">
        <v>197</v>
      </c>
      <c r="G491" s="61" t="s">
        <v>206</v>
      </c>
      <c r="H491">
        <v>5</v>
      </c>
      <c r="I491">
        <v>102103</v>
      </c>
      <c r="J491" t="str">
        <f t="shared" si="7"/>
        <v>F</v>
      </c>
      <c r="K491" t="s">
        <v>427</v>
      </c>
    </row>
    <row r="492" spans="1:11" x14ac:dyDescent="0.25">
      <c r="A492">
        <v>217</v>
      </c>
      <c r="B492">
        <v>828605</v>
      </c>
      <c r="C492" s="61" t="s">
        <v>196</v>
      </c>
      <c r="D492">
        <v>1</v>
      </c>
      <c r="E492" s="61" t="s">
        <v>196</v>
      </c>
      <c r="F492" s="61" t="s">
        <v>197</v>
      </c>
      <c r="G492" s="61" t="s">
        <v>207</v>
      </c>
      <c r="H492">
        <v>5</v>
      </c>
      <c r="I492">
        <v>102104</v>
      </c>
      <c r="J492" t="str">
        <f t="shared" si="7"/>
        <v>F</v>
      </c>
      <c r="K492" t="s">
        <v>427</v>
      </c>
    </row>
    <row r="493" spans="1:11" x14ac:dyDescent="0.25">
      <c r="A493">
        <v>222</v>
      </c>
      <c r="B493">
        <v>828605</v>
      </c>
      <c r="C493" s="61" t="s">
        <v>196</v>
      </c>
      <c r="D493">
        <v>1</v>
      </c>
      <c r="E493" s="61" t="s">
        <v>196</v>
      </c>
      <c r="F493" s="61" t="s">
        <v>197</v>
      </c>
      <c r="G493" s="61" t="s">
        <v>208</v>
      </c>
      <c r="H493">
        <v>5</v>
      </c>
      <c r="I493">
        <v>102105</v>
      </c>
      <c r="J493" t="str">
        <f t="shared" si="7"/>
        <v>F</v>
      </c>
      <c r="K493" t="s">
        <v>427</v>
      </c>
    </row>
    <row r="494" spans="1:11" x14ac:dyDescent="0.25">
      <c r="A494">
        <v>173</v>
      </c>
      <c r="B494">
        <v>828605</v>
      </c>
      <c r="C494" s="61" t="s">
        <v>196</v>
      </c>
      <c r="D494">
        <v>1</v>
      </c>
      <c r="E494" s="61" t="s">
        <v>196</v>
      </c>
      <c r="F494" s="61" t="s">
        <v>197</v>
      </c>
      <c r="G494" s="61" t="s">
        <v>209</v>
      </c>
      <c r="H494">
        <v>5</v>
      </c>
      <c r="I494">
        <v>102106</v>
      </c>
      <c r="J494" t="str">
        <f t="shared" si="7"/>
        <v>F</v>
      </c>
      <c r="K494" t="s">
        <v>427</v>
      </c>
    </row>
    <row r="495" spans="1:11" x14ac:dyDescent="0.25">
      <c r="A495">
        <v>225</v>
      </c>
      <c r="B495">
        <v>828605</v>
      </c>
      <c r="C495" s="61" t="s">
        <v>196</v>
      </c>
      <c r="D495">
        <v>1</v>
      </c>
      <c r="E495" s="61" t="s">
        <v>196</v>
      </c>
      <c r="F495" s="61" t="s">
        <v>197</v>
      </c>
      <c r="G495" s="61" t="s">
        <v>210</v>
      </c>
      <c r="H495">
        <v>5</v>
      </c>
      <c r="I495">
        <v>102111</v>
      </c>
      <c r="J495" t="str">
        <f t="shared" si="7"/>
        <v>F</v>
      </c>
      <c r="K495" t="s">
        <v>427</v>
      </c>
    </row>
    <row r="496" spans="1:11" x14ac:dyDescent="0.25">
      <c r="A496">
        <v>226</v>
      </c>
      <c r="B496">
        <v>828605</v>
      </c>
      <c r="C496" s="61" t="s">
        <v>196</v>
      </c>
      <c r="D496">
        <v>1</v>
      </c>
      <c r="E496" s="61" t="s">
        <v>196</v>
      </c>
      <c r="F496" s="61" t="s">
        <v>197</v>
      </c>
      <c r="G496" s="61" t="s">
        <v>211</v>
      </c>
      <c r="H496">
        <v>5</v>
      </c>
      <c r="I496">
        <v>102112</v>
      </c>
      <c r="J496" t="str">
        <f t="shared" si="7"/>
        <v>F</v>
      </c>
      <c r="K496" t="s">
        <v>427</v>
      </c>
    </row>
    <row r="497" spans="1:11" x14ac:dyDescent="0.25">
      <c r="A497">
        <v>212</v>
      </c>
      <c r="B497">
        <v>828605</v>
      </c>
      <c r="C497" s="61" t="s">
        <v>196</v>
      </c>
      <c r="D497">
        <v>1</v>
      </c>
      <c r="E497" s="61" t="s">
        <v>196</v>
      </c>
      <c r="F497" s="61" t="s">
        <v>197</v>
      </c>
      <c r="G497" s="61" t="s">
        <v>212</v>
      </c>
      <c r="H497">
        <v>5</v>
      </c>
      <c r="I497">
        <v>102201</v>
      </c>
      <c r="J497" t="str">
        <f t="shared" si="7"/>
        <v>F</v>
      </c>
      <c r="K497" t="s">
        <v>427</v>
      </c>
    </row>
    <row r="498" spans="1:11" x14ac:dyDescent="0.25">
      <c r="A498">
        <v>284</v>
      </c>
      <c r="B498">
        <v>828605</v>
      </c>
      <c r="C498" s="61" t="s">
        <v>196</v>
      </c>
      <c r="D498">
        <v>1</v>
      </c>
      <c r="E498" s="61" t="s">
        <v>196</v>
      </c>
      <c r="F498" s="61" t="s">
        <v>197</v>
      </c>
      <c r="G498" s="61" t="s">
        <v>213</v>
      </c>
      <c r="H498">
        <v>5</v>
      </c>
      <c r="I498">
        <v>102202</v>
      </c>
      <c r="J498" t="str">
        <f t="shared" si="7"/>
        <v>F</v>
      </c>
      <c r="K498" t="s">
        <v>427</v>
      </c>
    </row>
    <row r="499" spans="1:11" x14ac:dyDescent="0.25">
      <c r="A499">
        <v>283</v>
      </c>
      <c r="B499">
        <v>828605</v>
      </c>
      <c r="C499" s="61" t="s">
        <v>196</v>
      </c>
      <c r="D499">
        <v>1</v>
      </c>
      <c r="E499" s="61" t="s">
        <v>196</v>
      </c>
      <c r="F499" s="61" t="s">
        <v>197</v>
      </c>
      <c r="G499" s="61" t="s">
        <v>214</v>
      </c>
      <c r="H499">
        <v>5</v>
      </c>
      <c r="I499">
        <v>102203</v>
      </c>
      <c r="J499" t="str">
        <f t="shared" si="7"/>
        <v>F</v>
      </c>
      <c r="K499" t="s">
        <v>427</v>
      </c>
    </row>
    <row r="500" spans="1:11" x14ac:dyDescent="0.25">
      <c r="A500">
        <v>220</v>
      </c>
      <c r="B500">
        <v>828605</v>
      </c>
      <c r="C500" s="61" t="s">
        <v>196</v>
      </c>
      <c r="D500">
        <v>1</v>
      </c>
      <c r="E500" s="61" t="s">
        <v>196</v>
      </c>
      <c r="F500" s="61" t="s">
        <v>197</v>
      </c>
      <c r="G500" s="61" t="s">
        <v>215</v>
      </c>
      <c r="H500">
        <v>5</v>
      </c>
      <c r="I500">
        <v>102204</v>
      </c>
      <c r="J500" t="str">
        <f t="shared" si="7"/>
        <v>F</v>
      </c>
      <c r="K500" t="s">
        <v>427</v>
      </c>
    </row>
    <row r="501" spans="1:11" x14ac:dyDescent="0.25">
      <c r="A501">
        <v>256</v>
      </c>
      <c r="B501">
        <v>828605</v>
      </c>
      <c r="C501" s="61" t="s">
        <v>196</v>
      </c>
      <c r="D501">
        <v>1</v>
      </c>
      <c r="E501" s="61" t="s">
        <v>196</v>
      </c>
      <c r="F501" s="61" t="s">
        <v>197</v>
      </c>
      <c r="G501" s="61" t="s">
        <v>216</v>
      </c>
      <c r="H501">
        <v>5</v>
      </c>
      <c r="I501">
        <v>102205</v>
      </c>
      <c r="J501" t="str">
        <f t="shared" si="7"/>
        <v>F</v>
      </c>
      <c r="K501" t="s">
        <v>427</v>
      </c>
    </row>
    <row r="502" spans="1:11" x14ac:dyDescent="0.25">
      <c r="A502">
        <v>241</v>
      </c>
      <c r="B502">
        <v>828605</v>
      </c>
      <c r="C502" s="61" t="s">
        <v>196</v>
      </c>
      <c r="D502">
        <v>1</v>
      </c>
      <c r="E502" s="61" t="s">
        <v>196</v>
      </c>
      <c r="F502" s="61" t="s">
        <v>197</v>
      </c>
      <c r="G502" s="61" t="s">
        <v>476</v>
      </c>
      <c r="H502">
        <v>5</v>
      </c>
      <c r="I502">
        <v>102206</v>
      </c>
      <c r="J502" t="str">
        <f t="shared" si="7"/>
        <v>F</v>
      </c>
      <c r="K502" t="s">
        <v>427</v>
      </c>
    </row>
    <row r="503" spans="1:11" x14ac:dyDescent="0.25">
      <c r="A503">
        <v>243</v>
      </c>
      <c r="B503">
        <v>828605</v>
      </c>
      <c r="C503" s="61" t="s">
        <v>196</v>
      </c>
      <c r="D503">
        <v>1</v>
      </c>
      <c r="E503" s="61" t="s">
        <v>196</v>
      </c>
      <c r="F503" s="61" t="s">
        <v>197</v>
      </c>
      <c r="G503" s="61" t="s">
        <v>217</v>
      </c>
      <c r="H503">
        <v>5</v>
      </c>
      <c r="I503">
        <v>102207</v>
      </c>
      <c r="J503" t="str">
        <f t="shared" si="7"/>
        <v>F</v>
      </c>
      <c r="K503" t="s">
        <v>427</v>
      </c>
    </row>
    <row r="504" spans="1:11" x14ac:dyDescent="0.25">
      <c r="A504">
        <v>85</v>
      </c>
      <c r="B504">
        <v>828605</v>
      </c>
      <c r="C504" s="61" t="s">
        <v>196</v>
      </c>
      <c r="D504">
        <v>1</v>
      </c>
      <c r="E504" s="61" t="s">
        <v>196</v>
      </c>
      <c r="F504" s="61" t="s">
        <v>197</v>
      </c>
      <c r="G504" s="61" t="s">
        <v>477</v>
      </c>
      <c r="H504">
        <v>5</v>
      </c>
      <c r="I504">
        <v>102307</v>
      </c>
      <c r="J504" t="str">
        <f t="shared" si="7"/>
        <v>F</v>
      </c>
      <c r="K504" t="s">
        <v>427</v>
      </c>
    </row>
    <row r="505" spans="1:11" x14ac:dyDescent="0.25">
      <c r="A505">
        <v>83</v>
      </c>
      <c r="B505">
        <v>828605</v>
      </c>
      <c r="C505" s="61" t="s">
        <v>196</v>
      </c>
      <c r="D505">
        <v>1</v>
      </c>
      <c r="E505" s="61" t="s">
        <v>196</v>
      </c>
      <c r="F505" s="61" t="s">
        <v>197</v>
      </c>
      <c r="G505" s="61" t="s">
        <v>478</v>
      </c>
      <c r="H505">
        <v>5</v>
      </c>
      <c r="I505">
        <v>102308</v>
      </c>
      <c r="J505" t="str">
        <f t="shared" si="7"/>
        <v>F</v>
      </c>
      <c r="K505" t="s">
        <v>427</v>
      </c>
    </row>
    <row r="506" spans="1:11" x14ac:dyDescent="0.25">
      <c r="A506">
        <v>84</v>
      </c>
      <c r="B506">
        <v>828605</v>
      </c>
      <c r="C506" s="61" t="s">
        <v>196</v>
      </c>
      <c r="D506">
        <v>1</v>
      </c>
      <c r="E506" s="61" t="s">
        <v>196</v>
      </c>
      <c r="F506" s="61" t="s">
        <v>197</v>
      </c>
      <c r="G506" s="61" t="s">
        <v>479</v>
      </c>
      <c r="H506">
        <v>5</v>
      </c>
      <c r="I506">
        <v>102309</v>
      </c>
      <c r="J506" t="str">
        <f t="shared" si="7"/>
        <v>F</v>
      </c>
      <c r="K506" t="s">
        <v>427</v>
      </c>
    </row>
    <row r="507" spans="1:11" x14ac:dyDescent="0.25">
      <c r="A507">
        <v>88</v>
      </c>
      <c r="B507">
        <v>828605</v>
      </c>
      <c r="C507" s="61" t="s">
        <v>196</v>
      </c>
      <c r="D507">
        <v>1</v>
      </c>
      <c r="E507" s="61" t="s">
        <v>196</v>
      </c>
      <c r="F507" s="61" t="s">
        <v>197</v>
      </c>
      <c r="G507" s="61" t="s">
        <v>218</v>
      </c>
      <c r="H507">
        <v>5</v>
      </c>
      <c r="I507">
        <v>102310</v>
      </c>
      <c r="J507" t="str">
        <f t="shared" si="7"/>
        <v>F</v>
      </c>
      <c r="K507" t="s">
        <v>427</v>
      </c>
    </row>
    <row r="508" spans="1:11" x14ac:dyDescent="0.25">
      <c r="A508">
        <v>179</v>
      </c>
      <c r="B508">
        <v>828605</v>
      </c>
      <c r="C508" s="61" t="s">
        <v>196</v>
      </c>
      <c r="D508">
        <v>1</v>
      </c>
      <c r="E508" s="61" t="s">
        <v>196</v>
      </c>
      <c r="F508" s="61" t="s">
        <v>197</v>
      </c>
      <c r="G508" s="61" t="s">
        <v>219</v>
      </c>
      <c r="H508">
        <v>5</v>
      </c>
      <c r="I508">
        <v>102311</v>
      </c>
      <c r="J508" t="str">
        <f t="shared" si="7"/>
        <v>F</v>
      </c>
      <c r="K508" t="s">
        <v>427</v>
      </c>
    </row>
    <row r="509" spans="1:11" x14ac:dyDescent="0.25">
      <c r="A509">
        <v>181</v>
      </c>
      <c r="B509">
        <v>828605</v>
      </c>
      <c r="C509" s="61" t="s">
        <v>196</v>
      </c>
      <c r="D509">
        <v>1</v>
      </c>
      <c r="E509" s="61" t="s">
        <v>196</v>
      </c>
      <c r="F509" s="61" t="s">
        <v>197</v>
      </c>
      <c r="G509" s="61" t="s">
        <v>220</v>
      </c>
      <c r="H509">
        <v>5</v>
      </c>
      <c r="I509">
        <v>102312</v>
      </c>
      <c r="J509" t="str">
        <f t="shared" si="7"/>
        <v>F</v>
      </c>
      <c r="K509" t="s">
        <v>427</v>
      </c>
    </row>
    <row r="510" spans="1:11" x14ac:dyDescent="0.25">
      <c r="A510">
        <v>87</v>
      </c>
      <c r="B510">
        <v>828605</v>
      </c>
      <c r="C510" s="61" t="s">
        <v>196</v>
      </c>
      <c r="D510">
        <v>1</v>
      </c>
      <c r="E510" s="61" t="s">
        <v>196</v>
      </c>
      <c r="F510" s="61" t="s">
        <v>197</v>
      </c>
      <c r="G510" s="61" t="s">
        <v>480</v>
      </c>
      <c r="H510">
        <v>5</v>
      </c>
      <c r="I510">
        <v>102318</v>
      </c>
      <c r="J510" t="str">
        <f t="shared" si="7"/>
        <v>F</v>
      </c>
      <c r="K510" t="s">
        <v>427</v>
      </c>
    </row>
    <row r="511" spans="1:11" x14ac:dyDescent="0.25">
      <c r="A511">
        <v>76</v>
      </c>
      <c r="B511">
        <v>828605</v>
      </c>
      <c r="C511" s="61" t="s">
        <v>196</v>
      </c>
      <c r="D511">
        <v>1</v>
      </c>
      <c r="E511" s="61" t="s">
        <v>196</v>
      </c>
      <c r="F511" s="61" t="s">
        <v>197</v>
      </c>
      <c r="G511" s="61" t="s">
        <v>221</v>
      </c>
      <c r="H511">
        <v>5</v>
      </c>
      <c r="I511">
        <v>112131</v>
      </c>
      <c r="J511" t="str">
        <f t="shared" si="7"/>
        <v>F</v>
      </c>
      <c r="K511" t="s">
        <v>427</v>
      </c>
    </row>
    <row r="512" spans="1:11" x14ac:dyDescent="0.25">
      <c r="A512">
        <v>221</v>
      </c>
      <c r="B512">
        <v>828605</v>
      </c>
      <c r="C512" s="61" t="s">
        <v>196</v>
      </c>
      <c r="D512">
        <v>1</v>
      </c>
      <c r="E512" s="61" t="s">
        <v>196</v>
      </c>
      <c r="F512" s="61" t="s">
        <v>197</v>
      </c>
      <c r="G512" s="61" t="s">
        <v>222</v>
      </c>
      <c r="H512">
        <v>5</v>
      </c>
      <c r="I512">
        <v>112132</v>
      </c>
      <c r="J512" t="str">
        <f t="shared" si="7"/>
        <v>F</v>
      </c>
      <c r="K512" t="s">
        <v>427</v>
      </c>
    </row>
    <row r="513" spans="1:11" x14ac:dyDescent="0.25">
      <c r="A513">
        <v>28</v>
      </c>
      <c r="B513">
        <v>828605</v>
      </c>
      <c r="C513" s="61" t="s">
        <v>196</v>
      </c>
      <c r="D513">
        <v>1</v>
      </c>
      <c r="E513" s="61" t="s">
        <v>196</v>
      </c>
      <c r="F513" s="61" t="s">
        <v>197</v>
      </c>
      <c r="G513" s="61" t="s">
        <v>481</v>
      </c>
      <c r="H513">
        <v>5</v>
      </c>
      <c r="I513">
        <v>112133</v>
      </c>
      <c r="J513" t="str">
        <f t="shared" si="7"/>
        <v>F</v>
      </c>
      <c r="K513" t="s">
        <v>427</v>
      </c>
    </row>
    <row r="514" spans="1:11" x14ac:dyDescent="0.25">
      <c r="A514">
        <v>282</v>
      </c>
      <c r="B514">
        <v>828605</v>
      </c>
      <c r="C514" s="61" t="s">
        <v>196</v>
      </c>
      <c r="D514">
        <v>1</v>
      </c>
      <c r="E514" s="61" t="s">
        <v>196</v>
      </c>
      <c r="F514" s="61" t="s">
        <v>197</v>
      </c>
      <c r="G514" s="61" t="s">
        <v>482</v>
      </c>
      <c r="H514">
        <v>5</v>
      </c>
      <c r="I514">
        <v>112234</v>
      </c>
      <c r="J514" t="str">
        <f t="shared" ref="J514:J577" si="8">IF(I514=I515,"T","F")</f>
        <v>F</v>
      </c>
      <c r="K514" t="s">
        <v>427</v>
      </c>
    </row>
    <row r="515" spans="1:11" x14ac:dyDescent="0.25">
      <c r="A515">
        <v>281</v>
      </c>
      <c r="B515">
        <v>828605</v>
      </c>
      <c r="C515" s="61" t="s">
        <v>196</v>
      </c>
      <c r="D515">
        <v>1</v>
      </c>
      <c r="E515" s="61" t="s">
        <v>196</v>
      </c>
      <c r="F515" s="61" t="s">
        <v>197</v>
      </c>
      <c r="G515" s="61" t="s">
        <v>223</v>
      </c>
      <c r="H515">
        <v>5</v>
      </c>
      <c r="I515">
        <v>112235</v>
      </c>
      <c r="J515" t="str">
        <f t="shared" si="8"/>
        <v>F</v>
      </c>
      <c r="K515" t="s">
        <v>427</v>
      </c>
    </row>
    <row r="516" spans="1:11" x14ac:dyDescent="0.25">
      <c r="A516">
        <v>40</v>
      </c>
      <c r="B516">
        <v>828605</v>
      </c>
      <c r="C516" s="61" t="s">
        <v>196</v>
      </c>
      <c r="D516">
        <v>1</v>
      </c>
      <c r="E516" s="61" t="s">
        <v>196</v>
      </c>
      <c r="F516" s="61" t="s">
        <v>197</v>
      </c>
      <c r="G516" s="61" t="s">
        <v>483</v>
      </c>
      <c r="H516">
        <v>5</v>
      </c>
      <c r="I516">
        <v>112236</v>
      </c>
      <c r="J516" t="str">
        <f t="shared" si="8"/>
        <v>F</v>
      </c>
      <c r="K516" t="s">
        <v>427</v>
      </c>
    </row>
    <row r="517" spans="1:11" x14ac:dyDescent="0.25">
      <c r="A517">
        <v>22</v>
      </c>
      <c r="B517">
        <v>829596</v>
      </c>
      <c r="C517" s="61" t="s">
        <v>224</v>
      </c>
      <c r="D517">
        <v>1</v>
      </c>
      <c r="E517" s="61" t="s">
        <v>224</v>
      </c>
      <c r="F517" s="61" t="s">
        <v>197</v>
      </c>
      <c r="G517" s="61" t="s">
        <v>484</v>
      </c>
      <c r="H517">
        <v>6</v>
      </c>
      <c r="I517">
        <v>112207</v>
      </c>
      <c r="J517" t="str">
        <f t="shared" si="8"/>
        <v>F</v>
      </c>
      <c r="K517" t="s">
        <v>427</v>
      </c>
    </row>
    <row r="518" spans="1:11" x14ac:dyDescent="0.25">
      <c r="A518">
        <v>247</v>
      </c>
      <c r="B518">
        <v>829596</v>
      </c>
      <c r="C518" s="61" t="s">
        <v>224</v>
      </c>
      <c r="D518">
        <v>1</v>
      </c>
      <c r="E518" s="61" t="s">
        <v>224</v>
      </c>
      <c r="F518" s="61" t="s">
        <v>197</v>
      </c>
      <c r="G518" s="61" t="s">
        <v>225</v>
      </c>
      <c r="H518">
        <v>6</v>
      </c>
      <c r="I518">
        <v>112208</v>
      </c>
      <c r="J518" t="str">
        <f t="shared" si="8"/>
        <v>F</v>
      </c>
      <c r="K518" t="s">
        <v>427</v>
      </c>
    </row>
    <row r="519" spans="1:11" x14ac:dyDescent="0.25">
      <c r="A519">
        <v>130</v>
      </c>
      <c r="B519">
        <v>829596</v>
      </c>
      <c r="C519" s="61" t="s">
        <v>224</v>
      </c>
      <c r="D519">
        <v>1</v>
      </c>
      <c r="E519" s="61" t="s">
        <v>224</v>
      </c>
      <c r="F519" s="61" t="s">
        <v>197</v>
      </c>
      <c r="G519" s="61" t="s">
        <v>226</v>
      </c>
      <c r="H519">
        <v>6</v>
      </c>
      <c r="I519">
        <v>112301</v>
      </c>
      <c r="J519" t="str">
        <f t="shared" si="8"/>
        <v>F</v>
      </c>
      <c r="K519" t="s">
        <v>427</v>
      </c>
    </row>
    <row r="520" spans="1:11" x14ac:dyDescent="0.25">
      <c r="A520">
        <v>290</v>
      </c>
      <c r="B520">
        <v>829596</v>
      </c>
      <c r="C520" s="61" t="s">
        <v>224</v>
      </c>
      <c r="D520">
        <v>1</v>
      </c>
      <c r="E520" s="61" t="s">
        <v>224</v>
      </c>
      <c r="F520" s="61" t="s">
        <v>197</v>
      </c>
      <c r="G520" s="61" t="s">
        <v>227</v>
      </c>
      <c r="H520">
        <v>6</v>
      </c>
      <c r="I520">
        <v>112302</v>
      </c>
      <c r="J520" t="str">
        <f t="shared" si="8"/>
        <v>F</v>
      </c>
      <c r="K520" t="s">
        <v>427</v>
      </c>
    </row>
    <row r="521" spans="1:11" x14ac:dyDescent="0.25">
      <c r="A521">
        <v>288</v>
      </c>
      <c r="B521">
        <v>829596</v>
      </c>
      <c r="C521" s="61" t="s">
        <v>224</v>
      </c>
      <c r="D521">
        <v>1</v>
      </c>
      <c r="E521" s="61" t="s">
        <v>224</v>
      </c>
      <c r="F521" s="61" t="s">
        <v>197</v>
      </c>
      <c r="G521" s="61" t="s">
        <v>228</v>
      </c>
      <c r="H521">
        <v>6</v>
      </c>
      <c r="I521">
        <v>112303</v>
      </c>
      <c r="J521" t="str">
        <f t="shared" si="8"/>
        <v>F</v>
      </c>
      <c r="K521" t="s">
        <v>427</v>
      </c>
    </row>
    <row r="522" spans="1:11" x14ac:dyDescent="0.25">
      <c r="A522">
        <v>21</v>
      </c>
      <c r="B522">
        <v>829596</v>
      </c>
      <c r="C522" s="61" t="s">
        <v>224</v>
      </c>
      <c r="D522">
        <v>1</v>
      </c>
      <c r="E522" s="61" t="s">
        <v>224</v>
      </c>
      <c r="F522" s="61" t="s">
        <v>197</v>
      </c>
      <c r="G522" s="61" t="s">
        <v>229</v>
      </c>
      <c r="H522">
        <v>6</v>
      </c>
      <c r="I522">
        <v>112312</v>
      </c>
      <c r="J522" t="str">
        <f t="shared" si="8"/>
        <v>F</v>
      </c>
      <c r="K522" t="s">
        <v>427</v>
      </c>
    </row>
    <row r="523" spans="1:11" x14ac:dyDescent="0.25">
      <c r="A523">
        <v>122</v>
      </c>
      <c r="B523">
        <v>829596</v>
      </c>
      <c r="C523" s="61" t="s">
        <v>224</v>
      </c>
      <c r="D523">
        <v>1</v>
      </c>
      <c r="E523" s="61" t="s">
        <v>224</v>
      </c>
      <c r="F523" s="61" t="s">
        <v>197</v>
      </c>
      <c r="G523" s="61" t="s">
        <v>230</v>
      </c>
      <c r="H523">
        <v>6</v>
      </c>
      <c r="I523">
        <v>112404</v>
      </c>
      <c r="J523" t="str">
        <f t="shared" si="8"/>
        <v>F</v>
      </c>
      <c r="K523" t="s">
        <v>427</v>
      </c>
    </row>
    <row r="524" spans="1:11" x14ac:dyDescent="0.25">
      <c r="A524">
        <v>261</v>
      </c>
      <c r="B524">
        <v>829596</v>
      </c>
      <c r="C524" s="61" t="s">
        <v>224</v>
      </c>
      <c r="D524">
        <v>1</v>
      </c>
      <c r="E524" s="61" t="s">
        <v>224</v>
      </c>
      <c r="F524" s="61" t="s">
        <v>197</v>
      </c>
      <c r="G524" s="61" t="s">
        <v>231</v>
      </c>
      <c r="H524">
        <v>6</v>
      </c>
      <c r="I524">
        <v>112405</v>
      </c>
      <c r="J524" t="str">
        <f t="shared" si="8"/>
        <v>F</v>
      </c>
      <c r="K524" t="s">
        <v>427</v>
      </c>
    </row>
    <row r="525" spans="1:11" x14ac:dyDescent="0.25">
      <c r="A525">
        <v>262</v>
      </c>
      <c r="B525">
        <v>829596</v>
      </c>
      <c r="C525" s="61" t="s">
        <v>224</v>
      </c>
      <c r="D525">
        <v>1</v>
      </c>
      <c r="E525" s="61" t="s">
        <v>224</v>
      </c>
      <c r="F525" s="61" t="s">
        <v>197</v>
      </c>
      <c r="G525" s="61" t="s">
        <v>232</v>
      </c>
      <c r="H525">
        <v>6</v>
      </c>
      <c r="I525">
        <v>112406</v>
      </c>
      <c r="J525" t="str">
        <f t="shared" si="8"/>
        <v>F</v>
      </c>
      <c r="K525" t="s">
        <v>427</v>
      </c>
    </row>
    <row r="526" spans="1:11" x14ac:dyDescent="0.25">
      <c r="A526">
        <v>258</v>
      </c>
      <c r="B526">
        <v>829596</v>
      </c>
      <c r="C526" s="61" t="s">
        <v>224</v>
      </c>
      <c r="D526">
        <v>1</v>
      </c>
      <c r="E526" s="61" t="s">
        <v>224</v>
      </c>
      <c r="F526" s="61" t="s">
        <v>197</v>
      </c>
      <c r="G526" s="61" t="s">
        <v>233</v>
      </c>
      <c r="H526">
        <v>6</v>
      </c>
      <c r="I526">
        <v>112501</v>
      </c>
      <c r="J526" t="str">
        <f t="shared" si="8"/>
        <v>F</v>
      </c>
      <c r="K526" t="s">
        <v>427</v>
      </c>
    </row>
    <row r="527" spans="1:11" x14ac:dyDescent="0.25">
      <c r="A527">
        <v>172</v>
      </c>
      <c r="B527">
        <v>829596</v>
      </c>
      <c r="C527" s="61" t="s">
        <v>224</v>
      </c>
      <c r="D527">
        <v>1</v>
      </c>
      <c r="E527" s="61" t="s">
        <v>224</v>
      </c>
      <c r="F527" s="61" t="s">
        <v>197</v>
      </c>
      <c r="G527" s="61" t="s">
        <v>234</v>
      </c>
      <c r="H527">
        <v>6</v>
      </c>
      <c r="I527">
        <v>112502</v>
      </c>
      <c r="J527" t="str">
        <f t="shared" si="8"/>
        <v>F</v>
      </c>
      <c r="K527" t="s">
        <v>427</v>
      </c>
    </row>
    <row r="528" spans="1:11" x14ac:dyDescent="0.25">
      <c r="A528">
        <v>274</v>
      </c>
      <c r="B528">
        <v>829596</v>
      </c>
      <c r="C528" s="61" t="s">
        <v>224</v>
      </c>
      <c r="D528">
        <v>1</v>
      </c>
      <c r="E528" s="61" t="s">
        <v>224</v>
      </c>
      <c r="F528" s="61" t="s">
        <v>197</v>
      </c>
      <c r="G528" s="61" t="s">
        <v>235</v>
      </c>
      <c r="H528">
        <v>6</v>
      </c>
      <c r="I528">
        <v>112503</v>
      </c>
      <c r="J528" t="str">
        <f t="shared" si="8"/>
        <v>F</v>
      </c>
      <c r="K528" t="s">
        <v>427</v>
      </c>
    </row>
    <row r="529" spans="1:11" x14ac:dyDescent="0.25">
      <c r="A529">
        <v>270</v>
      </c>
      <c r="B529">
        <v>829596</v>
      </c>
      <c r="C529" s="61" t="s">
        <v>224</v>
      </c>
      <c r="D529">
        <v>1</v>
      </c>
      <c r="E529" s="61" t="s">
        <v>224</v>
      </c>
      <c r="F529" s="61" t="s">
        <v>197</v>
      </c>
      <c r="G529" s="61" t="s">
        <v>485</v>
      </c>
      <c r="H529">
        <v>6</v>
      </c>
      <c r="I529">
        <v>112504</v>
      </c>
      <c r="J529" t="str">
        <f t="shared" si="8"/>
        <v>F</v>
      </c>
      <c r="K529" t="s">
        <v>427</v>
      </c>
    </row>
    <row r="530" spans="1:11" x14ac:dyDescent="0.25">
      <c r="A530">
        <v>271</v>
      </c>
      <c r="B530">
        <v>829596</v>
      </c>
      <c r="C530" s="61" t="s">
        <v>224</v>
      </c>
      <c r="D530">
        <v>1</v>
      </c>
      <c r="E530" s="61" t="s">
        <v>224</v>
      </c>
      <c r="F530" s="61" t="s">
        <v>197</v>
      </c>
      <c r="G530" s="61" t="s">
        <v>486</v>
      </c>
      <c r="H530">
        <v>6</v>
      </c>
      <c r="I530">
        <v>112505</v>
      </c>
      <c r="J530" t="str">
        <f t="shared" si="8"/>
        <v>F</v>
      </c>
      <c r="K530" t="s">
        <v>427</v>
      </c>
    </row>
    <row r="531" spans="1:11" x14ac:dyDescent="0.25">
      <c r="A531">
        <v>272</v>
      </c>
      <c r="B531">
        <v>829596</v>
      </c>
      <c r="C531" s="61" t="s">
        <v>224</v>
      </c>
      <c r="D531">
        <v>1</v>
      </c>
      <c r="E531" s="61" t="s">
        <v>224</v>
      </c>
      <c r="F531" s="61" t="s">
        <v>197</v>
      </c>
      <c r="G531" s="61" t="s">
        <v>487</v>
      </c>
      <c r="H531">
        <v>6</v>
      </c>
      <c r="I531">
        <v>112506</v>
      </c>
      <c r="J531" t="str">
        <f t="shared" si="8"/>
        <v>F</v>
      </c>
      <c r="K531" t="s">
        <v>427</v>
      </c>
    </row>
    <row r="532" spans="1:11" x14ac:dyDescent="0.25">
      <c r="A532">
        <v>276</v>
      </c>
      <c r="B532">
        <v>829596</v>
      </c>
      <c r="C532" s="61" t="s">
        <v>224</v>
      </c>
      <c r="D532">
        <v>1</v>
      </c>
      <c r="E532" s="61" t="s">
        <v>224</v>
      </c>
      <c r="F532" s="61" t="s">
        <v>197</v>
      </c>
      <c r="G532" s="61" t="s">
        <v>236</v>
      </c>
      <c r="H532">
        <v>6</v>
      </c>
      <c r="I532">
        <v>112509</v>
      </c>
      <c r="J532" t="str">
        <f t="shared" si="8"/>
        <v>F</v>
      </c>
      <c r="K532" t="s">
        <v>427</v>
      </c>
    </row>
    <row r="533" spans="1:11" x14ac:dyDescent="0.25">
      <c r="A533">
        <v>275</v>
      </c>
      <c r="B533">
        <v>829596</v>
      </c>
      <c r="C533" s="61" t="s">
        <v>224</v>
      </c>
      <c r="D533">
        <v>1</v>
      </c>
      <c r="E533" s="61" t="s">
        <v>224</v>
      </c>
      <c r="F533" s="61" t="s">
        <v>197</v>
      </c>
      <c r="G533" s="61" t="s">
        <v>488</v>
      </c>
      <c r="H533">
        <v>6</v>
      </c>
      <c r="I533">
        <v>112510</v>
      </c>
      <c r="J533" t="str">
        <f t="shared" si="8"/>
        <v>F</v>
      </c>
      <c r="K533" t="s">
        <v>427</v>
      </c>
    </row>
    <row r="534" spans="1:11" x14ac:dyDescent="0.25">
      <c r="A534">
        <v>287</v>
      </c>
      <c r="B534">
        <v>829596</v>
      </c>
      <c r="C534" s="61" t="s">
        <v>224</v>
      </c>
      <c r="D534">
        <v>1</v>
      </c>
      <c r="E534" s="61" t="s">
        <v>224</v>
      </c>
      <c r="F534" s="61" t="s">
        <v>197</v>
      </c>
      <c r="G534" s="61" t="s">
        <v>237</v>
      </c>
      <c r="H534">
        <v>6</v>
      </c>
      <c r="I534">
        <v>122331</v>
      </c>
      <c r="J534" t="str">
        <f t="shared" si="8"/>
        <v>F</v>
      </c>
      <c r="K534" t="s">
        <v>427</v>
      </c>
    </row>
    <row r="535" spans="1:11" x14ac:dyDescent="0.25">
      <c r="A535">
        <v>286</v>
      </c>
      <c r="B535">
        <v>829596</v>
      </c>
      <c r="C535" s="61" t="s">
        <v>224</v>
      </c>
      <c r="D535">
        <v>1</v>
      </c>
      <c r="E535" s="61" t="s">
        <v>224</v>
      </c>
      <c r="F535" s="61" t="s">
        <v>197</v>
      </c>
      <c r="G535" s="61" t="s">
        <v>238</v>
      </c>
      <c r="H535">
        <v>6</v>
      </c>
      <c r="I535">
        <v>122332</v>
      </c>
      <c r="J535" t="str">
        <f t="shared" si="8"/>
        <v>F</v>
      </c>
      <c r="K535" t="s">
        <v>427</v>
      </c>
    </row>
    <row r="536" spans="1:11" x14ac:dyDescent="0.25">
      <c r="A536">
        <v>278</v>
      </c>
      <c r="B536">
        <v>829596</v>
      </c>
      <c r="C536" s="61" t="s">
        <v>224</v>
      </c>
      <c r="D536">
        <v>1</v>
      </c>
      <c r="E536" s="61" t="s">
        <v>224</v>
      </c>
      <c r="F536" s="61" t="s">
        <v>197</v>
      </c>
      <c r="G536" s="61" t="s">
        <v>239</v>
      </c>
      <c r="H536">
        <v>6</v>
      </c>
      <c r="I536">
        <v>122333</v>
      </c>
      <c r="J536" t="str">
        <f t="shared" si="8"/>
        <v>F</v>
      </c>
      <c r="K536" t="s">
        <v>427</v>
      </c>
    </row>
    <row r="537" spans="1:11" x14ac:dyDescent="0.25">
      <c r="A537">
        <v>127</v>
      </c>
      <c r="B537">
        <v>829596</v>
      </c>
      <c r="C537" s="61" t="s">
        <v>224</v>
      </c>
      <c r="D537">
        <v>1</v>
      </c>
      <c r="E537" s="61" t="s">
        <v>224</v>
      </c>
      <c r="F537" s="61" t="s">
        <v>197</v>
      </c>
      <c r="G537" s="61" t="s">
        <v>489</v>
      </c>
      <c r="H537">
        <v>6</v>
      </c>
      <c r="I537">
        <v>122334</v>
      </c>
      <c r="J537" t="str">
        <f t="shared" si="8"/>
        <v>F</v>
      </c>
      <c r="K537" t="s">
        <v>427</v>
      </c>
    </row>
    <row r="538" spans="1:11" x14ac:dyDescent="0.25">
      <c r="A538">
        <v>244</v>
      </c>
      <c r="B538">
        <v>829596</v>
      </c>
      <c r="C538" s="61" t="s">
        <v>224</v>
      </c>
      <c r="D538">
        <v>1</v>
      </c>
      <c r="E538" s="61" t="s">
        <v>224</v>
      </c>
      <c r="F538" s="61" t="s">
        <v>197</v>
      </c>
      <c r="G538" s="61" t="s">
        <v>240</v>
      </c>
      <c r="H538">
        <v>6</v>
      </c>
      <c r="I538">
        <v>122433</v>
      </c>
      <c r="J538" t="str">
        <f t="shared" si="8"/>
        <v>F</v>
      </c>
      <c r="K538" t="s">
        <v>427</v>
      </c>
    </row>
    <row r="539" spans="1:11" x14ac:dyDescent="0.25">
      <c r="A539">
        <v>245</v>
      </c>
      <c r="B539">
        <v>829596</v>
      </c>
      <c r="C539" s="61" t="s">
        <v>224</v>
      </c>
      <c r="D539">
        <v>1</v>
      </c>
      <c r="E539" s="61" t="s">
        <v>224</v>
      </c>
      <c r="F539" s="61" t="s">
        <v>197</v>
      </c>
      <c r="G539" s="61" t="s">
        <v>241</v>
      </c>
      <c r="H539">
        <v>6</v>
      </c>
      <c r="I539">
        <v>122434</v>
      </c>
      <c r="J539" t="str">
        <f t="shared" si="8"/>
        <v>F</v>
      </c>
      <c r="K539" t="s">
        <v>427</v>
      </c>
    </row>
    <row r="540" spans="1:11" x14ac:dyDescent="0.25">
      <c r="A540">
        <v>151</v>
      </c>
      <c r="B540">
        <v>829596</v>
      </c>
      <c r="C540" s="61" t="s">
        <v>224</v>
      </c>
      <c r="D540">
        <v>1</v>
      </c>
      <c r="E540" s="61" t="s">
        <v>224</v>
      </c>
      <c r="F540" s="61" t="s">
        <v>197</v>
      </c>
      <c r="G540" s="61" t="s">
        <v>242</v>
      </c>
      <c r="H540">
        <v>6</v>
      </c>
      <c r="I540">
        <v>122435</v>
      </c>
      <c r="J540" t="str">
        <f t="shared" si="8"/>
        <v>F</v>
      </c>
      <c r="K540" t="s">
        <v>427</v>
      </c>
    </row>
    <row r="541" spans="1:11" x14ac:dyDescent="0.25">
      <c r="A541">
        <v>196</v>
      </c>
      <c r="B541">
        <v>829596</v>
      </c>
      <c r="C541" s="61" t="s">
        <v>224</v>
      </c>
      <c r="D541">
        <v>1</v>
      </c>
      <c r="E541" s="61" t="s">
        <v>224</v>
      </c>
      <c r="F541" s="61" t="s">
        <v>197</v>
      </c>
      <c r="G541" s="61" t="s">
        <v>243</v>
      </c>
      <c r="H541">
        <v>6</v>
      </c>
      <c r="I541">
        <v>122436</v>
      </c>
      <c r="J541" t="str">
        <f t="shared" si="8"/>
        <v>F</v>
      </c>
      <c r="K541" t="s">
        <v>427</v>
      </c>
    </row>
    <row r="542" spans="1:11" x14ac:dyDescent="0.25">
      <c r="A542">
        <v>268</v>
      </c>
      <c r="B542">
        <v>829596</v>
      </c>
      <c r="C542" s="61" t="s">
        <v>224</v>
      </c>
      <c r="D542">
        <v>1</v>
      </c>
      <c r="E542" s="61" t="s">
        <v>224</v>
      </c>
      <c r="F542" s="61" t="s">
        <v>197</v>
      </c>
      <c r="G542" s="61" t="s">
        <v>490</v>
      </c>
      <c r="H542">
        <v>6</v>
      </c>
      <c r="I542">
        <v>122531</v>
      </c>
      <c r="J542" t="str">
        <f t="shared" si="8"/>
        <v>F</v>
      </c>
      <c r="K542" t="s">
        <v>427</v>
      </c>
    </row>
    <row r="543" spans="1:11" x14ac:dyDescent="0.25">
      <c r="A543">
        <v>743</v>
      </c>
      <c r="B543">
        <v>829596</v>
      </c>
      <c r="C543" s="61" t="s">
        <v>224</v>
      </c>
      <c r="D543">
        <v>1</v>
      </c>
      <c r="E543" s="61" t="s">
        <v>224</v>
      </c>
      <c r="F543" s="61" t="s">
        <v>197</v>
      </c>
      <c r="G543" s="61" t="s">
        <v>244</v>
      </c>
      <c r="H543">
        <v>6</v>
      </c>
      <c r="I543">
        <v>122619</v>
      </c>
      <c r="J543" t="str">
        <f t="shared" si="8"/>
        <v>F</v>
      </c>
      <c r="K543" t="s">
        <v>427</v>
      </c>
    </row>
    <row r="544" spans="1:11" x14ac:dyDescent="0.25">
      <c r="A544">
        <v>65</v>
      </c>
      <c r="B544">
        <v>829596</v>
      </c>
      <c r="C544" s="61" t="s">
        <v>224</v>
      </c>
      <c r="D544">
        <v>1</v>
      </c>
      <c r="E544" s="61" t="s">
        <v>224</v>
      </c>
      <c r="F544" s="61" t="s">
        <v>197</v>
      </c>
      <c r="G544" s="61" t="s">
        <v>491</v>
      </c>
      <c r="H544">
        <v>6</v>
      </c>
      <c r="I544">
        <v>122628</v>
      </c>
      <c r="J544" t="str">
        <f t="shared" si="8"/>
        <v>F</v>
      </c>
      <c r="K544" t="s">
        <v>427</v>
      </c>
    </row>
    <row r="545" spans="1:11" x14ac:dyDescent="0.25">
      <c r="A545">
        <v>64</v>
      </c>
      <c r="B545">
        <v>829596</v>
      </c>
      <c r="C545" s="61" t="s">
        <v>224</v>
      </c>
      <c r="D545">
        <v>1</v>
      </c>
      <c r="E545" s="61" t="s">
        <v>224</v>
      </c>
      <c r="F545" s="61" t="s">
        <v>197</v>
      </c>
      <c r="G545" s="61" t="s">
        <v>492</v>
      </c>
      <c r="H545">
        <v>6</v>
      </c>
      <c r="I545">
        <v>122629</v>
      </c>
      <c r="J545" t="str">
        <f t="shared" si="8"/>
        <v>F</v>
      </c>
      <c r="K545" t="s">
        <v>427</v>
      </c>
    </row>
    <row r="546" spans="1:11" x14ac:dyDescent="0.25">
      <c r="A546">
        <v>63</v>
      </c>
      <c r="B546">
        <v>829596</v>
      </c>
      <c r="C546" s="61" t="s">
        <v>224</v>
      </c>
      <c r="D546">
        <v>1</v>
      </c>
      <c r="E546" s="61" t="s">
        <v>224</v>
      </c>
      <c r="F546" s="61" t="s">
        <v>197</v>
      </c>
      <c r="G546" s="61" t="s">
        <v>493</v>
      </c>
      <c r="H546">
        <v>6</v>
      </c>
      <c r="I546">
        <v>122630</v>
      </c>
      <c r="J546" t="str">
        <f t="shared" si="8"/>
        <v>F</v>
      </c>
      <c r="K546" t="s">
        <v>427</v>
      </c>
    </row>
    <row r="547" spans="1:11" x14ac:dyDescent="0.25">
      <c r="A547">
        <v>66</v>
      </c>
      <c r="B547">
        <v>829596</v>
      </c>
      <c r="C547" s="61" t="s">
        <v>224</v>
      </c>
      <c r="D547">
        <v>1</v>
      </c>
      <c r="E547" s="61" t="s">
        <v>224</v>
      </c>
      <c r="F547" s="61" t="s">
        <v>197</v>
      </c>
      <c r="G547" s="61" t="s">
        <v>494</v>
      </c>
      <c r="H547">
        <v>6</v>
      </c>
      <c r="I547">
        <v>122633</v>
      </c>
      <c r="J547" t="str">
        <f t="shared" si="8"/>
        <v>F</v>
      </c>
      <c r="K547" t="s">
        <v>427</v>
      </c>
    </row>
    <row r="548" spans="1:11" x14ac:dyDescent="0.25">
      <c r="A548">
        <v>67</v>
      </c>
      <c r="B548">
        <v>829596</v>
      </c>
      <c r="C548" s="61" t="s">
        <v>224</v>
      </c>
      <c r="D548">
        <v>1</v>
      </c>
      <c r="E548" s="61" t="s">
        <v>224</v>
      </c>
      <c r="F548" s="61" t="s">
        <v>197</v>
      </c>
      <c r="G548" s="61" t="s">
        <v>495</v>
      </c>
      <c r="H548">
        <v>6</v>
      </c>
      <c r="I548">
        <v>122634</v>
      </c>
      <c r="J548" t="str">
        <f t="shared" si="8"/>
        <v>F</v>
      </c>
      <c r="K548" t="s">
        <v>427</v>
      </c>
    </row>
    <row r="549" spans="1:11" x14ac:dyDescent="0.25">
      <c r="A549">
        <v>68</v>
      </c>
      <c r="B549">
        <v>829596</v>
      </c>
      <c r="C549" s="61" t="s">
        <v>224</v>
      </c>
      <c r="D549">
        <v>1</v>
      </c>
      <c r="E549" s="61" t="s">
        <v>224</v>
      </c>
      <c r="F549" s="61" t="s">
        <v>197</v>
      </c>
      <c r="G549" s="61" t="s">
        <v>496</v>
      </c>
      <c r="H549">
        <v>6</v>
      </c>
      <c r="I549">
        <v>122635</v>
      </c>
      <c r="J549" t="str">
        <f t="shared" si="8"/>
        <v>F</v>
      </c>
      <c r="K549" t="s">
        <v>427</v>
      </c>
    </row>
    <row r="550" spans="1:11" x14ac:dyDescent="0.25">
      <c r="A550">
        <v>269</v>
      </c>
      <c r="B550">
        <v>829596</v>
      </c>
      <c r="C550" s="61" t="s">
        <v>224</v>
      </c>
      <c r="D550">
        <v>1</v>
      </c>
      <c r="E550" s="61" t="s">
        <v>224</v>
      </c>
      <c r="F550" s="61" t="s">
        <v>197</v>
      </c>
      <c r="G550" s="61" t="s">
        <v>245</v>
      </c>
      <c r="H550">
        <v>6</v>
      </c>
      <c r="I550">
        <v>122636</v>
      </c>
      <c r="J550" t="str">
        <f t="shared" si="8"/>
        <v>F</v>
      </c>
      <c r="K550" t="s">
        <v>427</v>
      </c>
    </row>
    <row r="551" spans="1:11" x14ac:dyDescent="0.25">
      <c r="A551">
        <v>250</v>
      </c>
      <c r="B551">
        <v>830443</v>
      </c>
      <c r="C551" s="61" t="s">
        <v>246</v>
      </c>
      <c r="D551">
        <v>1</v>
      </c>
      <c r="E551" s="61" t="s">
        <v>246</v>
      </c>
      <c r="F551" s="61" t="s">
        <v>197</v>
      </c>
      <c r="G551" s="61" t="s">
        <v>247</v>
      </c>
      <c r="H551">
        <v>7</v>
      </c>
      <c r="I551">
        <v>81604</v>
      </c>
      <c r="J551" t="str">
        <f t="shared" si="8"/>
        <v>F</v>
      </c>
      <c r="K551" t="s">
        <v>427</v>
      </c>
    </row>
    <row r="552" spans="1:11" x14ac:dyDescent="0.25">
      <c r="A552">
        <v>251</v>
      </c>
      <c r="B552">
        <v>830443</v>
      </c>
      <c r="C552" s="61" t="s">
        <v>246</v>
      </c>
      <c r="D552">
        <v>1</v>
      </c>
      <c r="E552" s="61" t="s">
        <v>246</v>
      </c>
      <c r="F552" s="61" t="s">
        <v>197</v>
      </c>
      <c r="G552" s="61" t="s">
        <v>497</v>
      </c>
      <c r="H552">
        <v>7</v>
      </c>
      <c r="I552">
        <v>81605</v>
      </c>
      <c r="J552" t="str">
        <f t="shared" si="8"/>
        <v>F</v>
      </c>
      <c r="K552" t="s">
        <v>427</v>
      </c>
    </row>
    <row r="553" spans="1:11" x14ac:dyDescent="0.25">
      <c r="A553">
        <v>16</v>
      </c>
      <c r="B553">
        <v>830443</v>
      </c>
      <c r="C553" s="61" t="s">
        <v>246</v>
      </c>
      <c r="D553">
        <v>1</v>
      </c>
      <c r="E553" s="61" t="s">
        <v>246</v>
      </c>
      <c r="F553" s="61" t="s">
        <v>197</v>
      </c>
      <c r="G553" s="61" t="s">
        <v>498</v>
      </c>
      <c r="H553">
        <v>7</v>
      </c>
      <c r="I553">
        <v>81706</v>
      </c>
      <c r="J553" t="str">
        <f t="shared" si="8"/>
        <v>F</v>
      </c>
      <c r="K553" t="s">
        <v>427</v>
      </c>
    </row>
    <row r="554" spans="1:11" x14ac:dyDescent="0.25">
      <c r="A554">
        <v>171</v>
      </c>
      <c r="B554">
        <v>830443</v>
      </c>
      <c r="C554" s="61" t="s">
        <v>246</v>
      </c>
      <c r="D554">
        <v>1</v>
      </c>
      <c r="E554" s="61" t="s">
        <v>246</v>
      </c>
      <c r="F554" s="61" t="s">
        <v>197</v>
      </c>
      <c r="G554" s="61" t="s">
        <v>248</v>
      </c>
      <c r="H554">
        <v>7</v>
      </c>
      <c r="I554">
        <v>81801</v>
      </c>
      <c r="J554" t="str">
        <f t="shared" si="8"/>
        <v>F</v>
      </c>
      <c r="K554" t="s">
        <v>427</v>
      </c>
    </row>
    <row r="555" spans="1:11" x14ac:dyDescent="0.25">
      <c r="A555">
        <v>737</v>
      </c>
      <c r="B555">
        <v>830443</v>
      </c>
      <c r="C555" s="61" t="s">
        <v>246</v>
      </c>
      <c r="D555">
        <v>1</v>
      </c>
      <c r="E555" s="61" t="s">
        <v>246</v>
      </c>
      <c r="F555" s="61" t="s">
        <v>197</v>
      </c>
      <c r="G555" s="61" t="s">
        <v>249</v>
      </c>
      <c r="H555">
        <v>7</v>
      </c>
      <c r="I555">
        <v>81802</v>
      </c>
      <c r="J555" t="str">
        <f t="shared" si="8"/>
        <v>F</v>
      </c>
      <c r="K555" t="s">
        <v>427</v>
      </c>
    </row>
    <row r="556" spans="1:11" x14ac:dyDescent="0.25">
      <c r="A556">
        <v>738</v>
      </c>
      <c r="B556">
        <v>830443</v>
      </c>
      <c r="C556" s="61" t="s">
        <v>246</v>
      </c>
      <c r="D556">
        <v>1</v>
      </c>
      <c r="E556" s="61" t="s">
        <v>246</v>
      </c>
      <c r="F556" s="61" t="s">
        <v>197</v>
      </c>
      <c r="G556" s="61" t="s">
        <v>499</v>
      </c>
      <c r="H556">
        <v>7</v>
      </c>
      <c r="I556">
        <v>81803</v>
      </c>
      <c r="J556" t="str">
        <f t="shared" si="8"/>
        <v>F</v>
      </c>
      <c r="K556" t="s">
        <v>427</v>
      </c>
    </row>
    <row r="557" spans="1:11" x14ac:dyDescent="0.25">
      <c r="A557">
        <v>211</v>
      </c>
      <c r="B557">
        <v>830443</v>
      </c>
      <c r="C557" s="61" t="s">
        <v>246</v>
      </c>
      <c r="D557">
        <v>1</v>
      </c>
      <c r="E557" s="61" t="s">
        <v>246</v>
      </c>
      <c r="F557" s="61" t="s">
        <v>197</v>
      </c>
      <c r="G557" s="61" t="s">
        <v>250</v>
      </c>
      <c r="H557">
        <v>7</v>
      </c>
      <c r="I557">
        <v>91631</v>
      </c>
      <c r="J557" t="str">
        <f t="shared" si="8"/>
        <v>F</v>
      </c>
      <c r="K557" t="s">
        <v>427</v>
      </c>
    </row>
    <row r="558" spans="1:11" x14ac:dyDescent="0.25">
      <c r="A558">
        <v>249</v>
      </c>
      <c r="B558">
        <v>830443</v>
      </c>
      <c r="C558" s="61" t="s">
        <v>246</v>
      </c>
      <c r="D558">
        <v>1</v>
      </c>
      <c r="E558" s="61" t="s">
        <v>246</v>
      </c>
      <c r="F558" s="61" t="s">
        <v>197</v>
      </c>
      <c r="G558" s="61" t="s">
        <v>251</v>
      </c>
      <c r="H558">
        <v>7</v>
      </c>
      <c r="I558">
        <v>91632</v>
      </c>
      <c r="J558" t="str">
        <f t="shared" si="8"/>
        <v>F</v>
      </c>
      <c r="K558" t="s">
        <v>427</v>
      </c>
    </row>
    <row r="559" spans="1:11" x14ac:dyDescent="0.25">
      <c r="A559">
        <v>248</v>
      </c>
      <c r="B559">
        <v>830443</v>
      </c>
      <c r="C559" s="61" t="s">
        <v>246</v>
      </c>
      <c r="D559">
        <v>1</v>
      </c>
      <c r="E559" s="61" t="s">
        <v>246</v>
      </c>
      <c r="F559" s="61" t="s">
        <v>197</v>
      </c>
      <c r="G559" s="61" t="s">
        <v>252</v>
      </c>
      <c r="H559">
        <v>7</v>
      </c>
      <c r="I559">
        <v>91633</v>
      </c>
      <c r="J559" t="str">
        <f t="shared" si="8"/>
        <v>F</v>
      </c>
      <c r="K559" t="s">
        <v>427</v>
      </c>
    </row>
    <row r="560" spans="1:11" x14ac:dyDescent="0.25">
      <c r="A560">
        <v>115</v>
      </c>
      <c r="B560">
        <v>830443</v>
      </c>
      <c r="C560" s="61" t="s">
        <v>246</v>
      </c>
      <c r="D560">
        <v>1</v>
      </c>
      <c r="E560" s="61" t="s">
        <v>246</v>
      </c>
      <c r="F560" s="61" t="s">
        <v>197</v>
      </c>
      <c r="G560" s="61" t="s">
        <v>500</v>
      </c>
      <c r="H560">
        <v>7</v>
      </c>
      <c r="I560">
        <v>91634</v>
      </c>
      <c r="J560" t="str">
        <f t="shared" si="8"/>
        <v>F</v>
      </c>
      <c r="K560" t="s">
        <v>427</v>
      </c>
    </row>
    <row r="561" spans="1:11" x14ac:dyDescent="0.25">
      <c r="A561">
        <v>114</v>
      </c>
      <c r="B561">
        <v>830443</v>
      </c>
      <c r="C561" s="61" t="s">
        <v>246</v>
      </c>
      <c r="D561">
        <v>1</v>
      </c>
      <c r="E561" s="61" t="s">
        <v>246</v>
      </c>
      <c r="F561" s="61" t="s">
        <v>197</v>
      </c>
      <c r="G561" s="61" t="s">
        <v>501</v>
      </c>
      <c r="H561">
        <v>7</v>
      </c>
      <c r="I561">
        <v>91635</v>
      </c>
      <c r="J561" t="str">
        <f t="shared" si="8"/>
        <v>F</v>
      </c>
      <c r="K561" t="s">
        <v>427</v>
      </c>
    </row>
    <row r="562" spans="1:11" x14ac:dyDescent="0.25">
      <c r="A562">
        <v>237</v>
      </c>
      <c r="B562">
        <v>830443</v>
      </c>
      <c r="C562" s="61" t="s">
        <v>246</v>
      </c>
      <c r="D562">
        <v>1</v>
      </c>
      <c r="E562" s="61" t="s">
        <v>246</v>
      </c>
      <c r="F562" s="61" t="s">
        <v>197</v>
      </c>
      <c r="G562" s="61" t="s">
        <v>253</v>
      </c>
      <c r="H562">
        <v>7</v>
      </c>
      <c r="I562">
        <v>91731</v>
      </c>
      <c r="J562" t="str">
        <f t="shared" si="8"/>
        <v>F</v>
      </c>
      <c r="K562" t="s">
        <v>427</v>
      </c>
    </row>
    <row r="563" spans="1:11" x14ac:dyDescent="0.25">
      <c r="A563">
        <v>240</v>
      </c>
      <c r="B563">
        <v>830443</v>
      </c>
      <c r="C563" s="61" t="s">
        <v>246</v>
      </c>
      <c r="D563">
        <v>1</v>
      </c>
      <c r="E563" s="61" t="s">
        <v>246</v>
      </c>
      <c r="F563" s="61" t="s">
        <v>197</v>
      </c>
      <c r="G563" s="61" t="s">
        <v>254</v>
      </c>
      <c r="H563">
        <v>7</v>
      </c>
      <c r="I563">
        <v>91732</v>
      </c>
      <c r="J563" t="str">
        <f t="shared" si="8"/>
        <v>F</v>
      </c>
      <c r="K563" t="s">
        <v>427</v>
      </c>
    </row>
    <row r="564" spans="1:11" x14ac:dyDescent="0.25">
      <c r="A564">
        <v>239</v>
      </c>
      <c r="B564">
        <v>830443</v>
      </c>
      <c r="C564" s="61" t="s">
        <v>246</v>
      </c>
      <c r="D564">
        <v>1</v>
      </c>
      <c r="E564" s="61" t="s">
        <v>246</v>
      </c>
      <c r="F564" s="61" t="s">
        <v>197</v>
      </c>
      <c r="G564" s="61" t="s">
        <v>255</v>
      </c>
      <c r="H564">
        <v>7</v>
      </c>
      <c r="I564">
        <v>91733</v>
      </c>
      <c r="J564" t="str">
        <f t="shared" si="8"/>
        <v>F</v>
      </c>
      <c r="K564" t="s">
        <v>427</v>
      </c>
    </row>
    <row r="565" spans="1:11" x14ac:dyDescent="0.25">
      <c r="A565">
        <v>167</v>
      </c>
      <c r="B565">
        <v>830443</v>
      </c>
      <c r="C565" s="61" t="s">
        <v>246</v>
      </c>
      <c r="D565">
        <v>1</v>
      </c>
      <c r="E565" s="61" t="s">
        <v>246</v>
      </c>
      <c r="F565" s="61" t="s">
        <v>197</v>
      </c>
      <c r="G565" s="61" t="s">
        <v>256</v>
      </c>
      <c r="H565">
        <v>7</v>
      </c>
      <c r="I565">
        <v>91734</v>
      </c>
      <c r="J565" t="str">
        <f t="shared" si="8"/>
        <v>F</v>
      </c>
      <c r="K565" t="s">
        <v>427</v>
      </c>
    </row>
    <row r="566" spans="1:11" x14ac:dyDescent="0.25">
      <c r="A566">
        <v>74</v>
      </c>
      <c r="B566">
        <v>830443</v>
      </c>
      <c r="C566" s="61" t="s">
        <v>246</v>
      </c>
      <c r="D566">
        <v>1</v>
      </c>
      <c r="E566" s="61" t="s">
        <v>246</v>
      </c>
      <c r="F566" s="61" t="s">
        <v>197</v>
      </c>
      <c r="G566" s="61" t="s">
        <v>257</v>
      </c>
      <c r="H566">
        <v>7</v>
      </c>
      <c r="I566">
        <v>91735</v>
      </c>
      <c r="J566" t="str">
        <f t="shared" si="8"/>
        <v>F</v>
      </c>
      <c r="K566" t="s">
        <v>427</v>
      </c>
    </row>
    <row r="567" spans="1:11" x14ac:dyDescent="0.25">
      <c r="A567">
        <v>73</v>
      </c>
      <c r="B567">
        <v>830443</v>
      </c>
      <c r="C567" s="61" t="s">
        <v>246</v>
      </c>
      <c r="D567">
        <v>1</v>
      </c>
      <c r="E567" s="61" t="s">
        <v>246</v>
      </c>
      <c r="F567" s="61" t="s">
        <v>197</v>
      </c>
      <c r="G567" s="61" t="s">
        <v>502</v>
      </c>
      <c r="H567">
        <v>7</v>
      </c>
      <c r="I567">
        <v>91736</v>
      </c>
      <c r="J567" t="str">
        <f t="shared" si="8"/>
        <v>F</v>
      </c>
      <c r="K567" t="s">
        <v>427</v>
      </c>
    </row>
    <row r="568" spans="1:11" x14ac:dyDescent="0.25">
      <c r="A568">
        <v>574</v>
      </c>
      <c r="B568">
        <v>830754</v>
      </c>
      <c r="C568" s="61" t="s">
        <v>258</v>
      </c>
      <c r="D568">
        <v>1</v>
      </c>
      <c r="E568" s="61" t="s">
        <v>258</v>
      </c>
      <c r="F568" s="61" t="s">
        <v>259</v>
      </c>
      <c r="G568" s="61" t="s">
        <v>260</v>
      </c>
      <c r="H568">
        <v>8</v>
      </c>
      <c r="I568">
        <v>174504</v>
      </c>
      <c r="J568" t="str">
        <f t="shared" si="8"/>
        <v>F</v>
      </c>
      <c r="K568" t="s">
        <v>427</v>
      </c>
    </row>
    <row r="569" spans="1:11" x14ac:dyDescent="0.25">
      <c r="A569">
        <v>610</v>
      </c>
      <c r="B569">
        <v>830754</v>
      </c>
      <c r="C569" s="61" t="s">
        <v>258</v>
      </c>
      <c r="D569">
        <v>1</v>
      </c>
      <c r="E569" s="61" t="s">
        <v>258</v>
      </c>
      <c r="F569" s="61" t="s">
        <v>259</v>
      </c>
      <c r="G569" s="61" t="s">
        <v>261</v>
      </c>
      <c r="H569">
        <v>8</v>
      </c>
      <c r="I569">
        <v>174505</v>
      </c>
      <c r="J569" t="str">
        <f t="shared" si="8"/>
        <v>F</v>
      </c>
      <c r="K569" t="s">
        <v>427</v>
      </c>
    </row>
    <row r="570" spans="1:11" x14ac:dyDescent="0.25">
      <c r="A570">
        <v>352</v>
      </c>
      <c r="B570">
        <v>830754</v>
      </c>
      <c r="C570" s="61" t="s">
        <v>258</v>
      </c>
      <c r="D570">
        <v>1</v>
      </c>
      <c r="E570" s="61" t="s">
        <v>258</v>
      </c>
      <c r="F570" s="61" t="s">
        <v>259</v>
      </c>
      <c r="G570" s="61" t="s">
        <v>262</v>
      </c>
      <c r="H570">
        <v>8</v>
      </c>
      <c r="I570">
        <v>174506</v>
      </c>
      <c r="J570" t="str">
        <f t="shared" si="8"/>
        <v>F</v>
      </c>
      <c r="K570" t="s">
        <v>427</v>
      </c>
    </row>
    <row r="571" spans="1:11" x14ac:dyDescent="0.25">
      <c r="A571">
        <v>456</v>
      </c>
      <c r="B571">
        <v>830754</v>
      </c>
      <c r="C571" s="61" t="s">
        <v>258</v>
      </c>
      <c r="D571">
        <v>1</v>
      </c>
      <c r="E571" s="61" t="s">
        <v>258</v>
      </c>
      <c r="F571" s="61" t="s">
        <v>259</v>
      </c>
      <c r="G571" s="61" t="s">
        <v>503</v>
      </c>
      <c r="H571">
        <v>8</v>
      </c>
      <c r="I571">
        <v>174509</v>
      </c>
      <c r="J571" t="str">
        <f t="shared" si="8"/>
        <v>F</v>
      </c>
      <c r="K571" t="s">
        <v>427</v>
      </c>
    </row>
    <row r="572" spans="1:11" x14ac:dyDescent="0.25">
      <c r="A572">
        <v>457</v>
      </c>
      <c r="B572">
        <v>830754</v>
      </c>
      <c r="C572" s="61" t="s">
        <v>258</v>
      </c>
      <c r="D572">
        <v>1</v>
      </c>
      <c r="E572" s="61" t="s">
        <v>258</v>
      </c>
      <c r="F572" s="61" t="s">
        <v>259</v>
      </c>
      <c r="G572" s="61" t="s">
        <v>263</v>
      </c>
      <c r="H572">
        <v>8</v>
      </c>
      <c r="I572">
        <v>174516</v>
      </c>
      <c r="J572" t="str">
        <f t="shared" si="8"/>
        <v>F</v>
      </c>
      <c r="K572" t="s">
        <v>427</v>
      </c>
    </row>
    <row r="573" spans="1:11" x14ac:dyDescent="0.25">
      <c r="A573">
        <v>312</v>
      </c>
      <c r="B573">
        <v>830754</v>
      </c>
      <c r="C573" s="61" t="s">
        <v>258</v>
      </c>
      <c r="D573">
        <v>1</v>
      </c>
      <c r="E573" s="61" t="s">
        <v>258</v>
      </c>
      <c r="F573" s="61" t="s">
        <v>259</v>
      </c>
      <c r="G573" s="61" t="s">
        <v>504</v>
      </c>
      <c r="H573">
        <v>8</v>
      </c>
      <c r="I573">
        <v>184531</v>
      </c>
      <c r="J573" t="str">
        <f t="shared" si="8"/>
        <v>F</v>
      </c>
      <c r="K573" t="s">
        <v>427</v>
      </c>
    </row>
    <row r="574" spans="1:11" x14ac:dyDescent="0.25">
      <c r="A574">
        <v>688</v>
      </c>
      <c r="B574">
        <v>830754</v>
      </c>
      <c r="C574" s="61" t="s">
        <v>258</v>
      </c>
      <c r="D574">
        <v>1</v>
      </c>
      <c r="E574" s="61" t="s">
        <v>258</v>
      </c>
      <c r="F574" s="61" t="s">
        <v>259</v>
      </c>
      <c r="G574" s="61" t="s">
        <v>264</v>
      </c>
      <c r="H574">
        <v>8</v>
      </c>
      <c r="I574">
        <v>184619</v>
      </c>
      <c r="J574" t="str">
        <f t="shared" si="8"/>
        <v>F</v>
      </c>
      <c r="K574" t="s">
        <v>427</v>
      </c>
    </row>
    <row r="575" spans="1:11" x14ac:dyDescent="0.25">
      <c r="A575">
        <v>397</v>
      </c>
      <c r="B575">
        <v>830754</v>
      </c>
      <c r="C575" s="61" t="s">
        <v>258</v>
      </c>
      <c r="D575">
        <v>1</v>
      </c>
      <c r="E575" s="61" t="s">
        <v>258</v>
      </c>
      <c r="F575" s="61" t="s">
        <v>259</v>
      </c>
      <c r="G575" s="61" t="s">
        <v>505</v>
      </c>
      <c r="H575">
        <v>8</v>
      </c>
      <c r="I575">
        <v>184620</v>
      </c>
      <c r="J575" t="str">
        <f t="shared" si="8"/>
        <v>F</v>
      </c>
      <c r="K575" t="s">
        <v>427</v>
      </c>
    </row>
    <row r="576" spans="1:11" x14ac:dyDescent="0.25">
      <c r="A576">
        <v>393</v>
      </c>
      <c r="B576">
        <v>830754</v>
      </c>
      <c r="C576" s="61" t="s">
        <v>258</v>
      </c>
      <c r="D576">
        <v>1</v>
      </c>
      <c r="E576" s="61" t="s">
        <v>258</v>
      </c>
      <c r="F576" s="61" t="s">
        <v>259</v>
      </c>
      <c r="G576" s="61" t="s">
        <v>506</v>
      </c>
      <c r="H576">
        <v>8</v>
      </c>
      <c r="I576">
        <v>184626</v>
      </c>
      <c r="J576" t="str">
        <f t="shared" si="8"/>
        <v>F</v>
      </c>
      <c r="K576" t="s">
        <v>427</v>
      </c>
    </row>
    <row r="577" spans="1:11" x14ac:dyDescent="0.25">
      <c r="A577">
        <v>404</v>
      </c>
      <c r="B577">
        <v>830754</v>
      </c>
      <c r="C577" s="61" t="s">
        <v>258</v>
      </c>
      <c r="D577">
        <v>1</v>
      </c>
      <c r="E577" s="61" t="s">
        <v>258</v>
      </c>
      <c r="F577" s="61" t="s">
        <v>259</v>
      </c>
      <c r="G577" s="61" t="s">
        <v>265</v>
      </c>
      <c r="H577">
        <v>8</v>
      </c>
      <c r="I577">
        <v>184627</v>
      </c>
      <c r="J577" t="str">
        <f t="shared" si="8"/>
        <v>F</v>
      </c>
      <c r="K577" t="s">
        <v>427</v>
      </c>
    </row>
    <row r="578" spans="1:11" x14ac:dyDescent="0.25">
      <c r="A578">
        <v>403</v>
      </c>
      <c r="B578">
        <v>830754</v>
      </c>
      <c r="C578" s="61" t="s">
        <v>258</v>
      </c>
      <c r="D578">
        <v>1</v>
      </c>
      <c r="E578" s="61" t="s">
        <v>258</v>
      </c>
      <c r="F578" s="61" t="s">
        <v>259</v>
      </c>
      <c r="G578" s="61" t="s">
        <v>266</v>
      </c>
      <c r="H578">
        <v>8</v>
      </c>
      <c r="I578">
        <v>184628</v>
      </c>
      <c r="J578" t="str">
        <f t="shared" ref="J578:J641" si="9">IF(I578=I579,"T","F")</f>
        <v>F</v>
      </c>
      <c r="K578" t="s">
        <v>427</v>
      </c>
    </row>
    <row r="579" spans="1:11" x14ac:dyDescent="0.25">
      <c r="A579">
        <v>398</v>
      </c>
      <c r="B579">
        <v>830754</v>
      </c>
      <c r="C579" s="61" t="s">
        <v>258</v>
      </c>
      <c r="D579">
        <v>1</v>
      </c>
      <c r="E579" s="61" t="s">
        <v>258</v>
      </c>
      <c r="F579" s="61" t="s">
        <v>259</v>
      </c>
      <c r="G579" s="61" t="s">
        <v>507</v>
      </c>
      <c r="H579">
        <v>8</v>
      </c>
      <c r="I579">
        <v>184629</v>
      </c>
      <c r="J579" t="str">
        <f t="shared" si="9"/>
        <v>F</v>
      </c>
      <c r="K579" t="s">
        <v>427</v>
      </c>
    </row>
    <row r="580" spans="1:11" x14ac:dyDescent="0.25">
      <c r="A580">
        <v>394</v>
      </c>
      <c r="B580">
        <v>830754</v>
      </c>
      <c r="C580" s="61" t="s">
        <v>258</v>
      </c>
      <c r="D580">
        <v>1</v>
      </c>
      <c r="E580" s="61" t="s">
        <v>258</v>
      </c>
      <c r="F580" s="61" t="s">
        <v>259</v>
      </c>
      <c r="G580" s="61" t="s">
        <v>508</v>
      </c>
      <c r="H580">
        <v>8</v>
      </c>
      <c r="I580">
        <v>184635</v>
      </c>
      <c r="J580" t="str">
        <f t="shared" si="9"/>
        <v>F</v>
      </c>
      <c r="K580" t="s">
        <v>427</v>
      </c>
    </row>
    <row r="581" spans="1:11" x14ac:dyDescent="0.25">
      <c r="A581">
        <v>395</v>
      </c>
      <c r="B581">
        <v>830754</v>
      </c>
      <c r="C581" s="61" t="s">
        <v>258</v>
      </c>
      <c r="D581">
        <v>1</v>
      </c>
      <c r="E581" s="61" t="s">
        <v>258</v>
      </c>
      <c r="F581" s="61" t="s">
        <v>259</v>
      </c>
      <c r="G581" s="61" t="s">
        <v>267</v>
      </c>
      <c r="H581">
        <v>8</v>
      </c>
      <c r="I581">
        <v>184636</v>
      </c>
      <c r="J581" t="str">
        <f t="shared" si="9"/>
        <v>F</v>
      </c>
      <c r="K581" t="s">
        <v>427</v>
      </c>
    </row>
    <row r="582" spans="1:11" x14ac:dyDescent="0.25">
      <c r="A582">
        <v>755</v>
      </c>
      <c r="B582">
        <v>830754</v>
      </c>
      <c r="C582" s="61" t="s">
        <v>258</v>
      </c>
      <c r="D582">
        <v>1</v>
      </c>
      <c r="E582" s="61" t="s">
        <v>258</v>
      </c>
      <c r="F582" s="61" t="s">
        <v>259</v>
      </c>
      <c r="G582" s="61" t="s">
        <v>509</v>
      </c>
      <c r="H582">
        <v>8</v>
      </c>
      <c r="I582">
        <v>184713</v>
      </c>
      <c r="J582" t="str">
        <f t="shared" si="9"/>
        <v>F</v>
      </c>
      <c r="K582" t="s">
        <v>427</v>
      </c>
    </row>
    <row r="583" spans="1:11" x14ac:dyDescent="0.25">
      <c r="A583">
        <v>754</v>
      </c>
      <c r="B583">
        <v>830754</v>
      </c>
      <c r="C583" s="61" t="s">
        <v>258</v>
      </c>
      <c r="D583">
        <v>1</v>
      </c>
      <c r="E583" s="61" t="s">
        <v>258</v>
      </c>
      <c r="F583" s="61" t="s">
        <v>259</v>
      </c>
      <c r="G583" s="61" t="s">
        <v>510</v>
      </c>
      <c r="H583">
        <v>8</v>
      </c>
      <c r="I583">
        <v>184714</v>
      </c>
      <c r="J583" t="str">
        <f t="shared" si="9"/>
        <v>F</v>
      </c>
      <c r="K583" t="s">
        <v>427</v>
      </c>
    </row>
    <row r="584" spans="1:11" x14ac:dyDescent="0.25">
      <c r="A584">
        <v>756</v>
      </c>
      <c r="B584">
        <v>830754</v>
      </c>
      <c r="C584" s="61" t="s">
        <v>258</v>
      </c>
      <c r="D584">
        <v>1</v>
      </c>
      <c r="E584" s="61" t="s">
        <v>258</v>
      </c>
      <c r="F584" s="61" t="s">
        <v>259</v>
      </c>
      <c r="G584" s="61" t="s">
        <v>268</v>
      </c>
      <c r="H584">
        <v>8</v>
      </c>
      <c r="I584">
        <v>184724</v>
      </c>
      <c r="J584" t="str">
        <f t="shared" si="9"/>
        <v>F</v>
      </c>
      <c r="K584" t="s">
        <v>427</v>
      </c>
    </row>
    <row r="585" spans="1:11" x14ac:dyDescent="0.25">
      <c r="A585">
        <v>622</v>
      </c>
      <c r="B585">
        <v>831337</v>
      </c>
      <c r="C585" s="61" t="s">
        <v>269</v>
      </c>
      <c r="D585">
        <v>1</v>
      </c>
      <c r="E585" s="61" t="s">
        <v>269</v>
      </c>
      <c r="F585" s="61" t="s">
        <v>270</v>
      </c>
      <c r="G585" s="61" t="s">
        <v>511</v>
      </c>
      <c r="H585">
        <v>9</v>
      </c>
      <c r="I585">
        <v>215306</v>
      </c>
      <c r="J585" t="str">
        <f t="shared" si="9"/>
        <v>F</v>
      </c>
      <c r="K585" t="s">
        <v>427</v>
      </c>
    </row>
    <row r="586" spans="1:11" x14ac:dyDescent="0.25">
      <c r="A586">
        <v>623</v>
      </c>
      <c r="B586">
        <v>831337</v>
      </c>
      <c r="C586" s="61" t="s">
        <v>269</v>
      </c>
      <c r="D586">
        <v>1</v>
      </c>
      <c r="E586" s="61" t="s">
        <v>269</v>
      </c>
      <c r="F586" s="61" t="s">
        <v>270</v>
      </c>
      <c r="G586" s="61" t="s">
        <v>271</v>
      </c>
      <c r="H586">
        <v>9</v>
      </c>
      <c r="I586">
        <v>215307</v>
      </c>
      <c r="J586" t="str">
        <f t="shared" si="9"/>
        <v>F</v>
      </c>
      <c r="K586" t="s">
        <v>427</v>
      </c>
    </row>
    <row r="587" spans="1:11" x14ac:dyDescent="0.25">
      <c r="A587">
        <v>684</v>
      </c>
      <c r="B587">
        <v>831337</v>
      </c>
      <c r="C587" s="61" t="s">
        <v>269</v>
      </c>
      <c r="D587">
        <v>1</v>
      </c>
      <c r="E587" s="61" t="s">
        <v>269</v>
      </c>
      <c r="F587" s="61" t="s">
        <v>270</v>
      </c>
      <c r="G587" s="61" t="s">
        <v>272</v>
      </c>
      <c r="H587">
        <v>9</v>
      </c>
      <c r="I587">
        <v>215308</v>
      </c>
      <c r="J587" t="str">
        <f t="shared" si="9"/>
        <v>F</v>
      </c>
      <c r="K587" t="s">
        <v>427</v>
      </c>
    </row>
    <row r="588" spans="1:11" x14ac:dyDescent="0.25">
      <c r="A588">
        <v>686</v>
      </c>
      <c r="B588">
        <v>831337</v>
      </c>
      <c r="C588" s="61" t="s">
        <v>269</v>
      </c>
      <c r="D588">
        <v>1</v>
      </c>
      <c r="E588" s="61" t="s">
        <v>269</v>
      </c>
      <c r="F588" s="61" t="s">
        <v>270</v>
      </c>
      <c r="G588" s="61" t="s">
        <v>273</v>
      </c>
      <c r="H588">
        <v>9</v>
      </c>
      <c r="I588">
        <v>215316</v>
      </c>
      <c r="J588" t="str">
        <f t="shared" si="9"/>
        <v>F</v>
      </c>
      <c r="K588" t="s">
        <v>427</v>
      </c>
    </row>
    <row r="589" spans="1:11" x14ac:dyDescent="0.25">
      <c r="A589">
        <v>685</v>
      </c>
      <c r="B589">
        <v>831337</v>
      </c>
      <c r="C589" s="61" t="s">
        <v>269</v>
      </c>
      <c r="D589">
        <v>1</v>
      </c>
      <c r="E589" s="61" t="s">
        <v>269</v>
      </c>
      <c r="F589" s="61" t="s">
        <v>270</v>
      </c>
      <c r="G589" s="61" t="s">
        <v>274</v>
      </c>
      <c r="H589">
        <v>9</v>
      </c>
      <c r="I589">
        <v>215317</v>
      </c>
      <c r="J589" t="str">
        <f t="shared" si="9"/>
        <v>F</v>
      </c>
      <c r="K589" t="s">
        <v>427</v>
      </c>
    </row>
    <row r="590" spans="1:11" x14ac:dyDescent="0.25">
      <c r="A590">
        <v>431</v>
      </c>
      <c r="B590">
        <v>831337</v>
      </c>
      <c r="C590" s="61" t="s">
        <v>269</v>
      </c>
      <c r="D590">
        <v>1</v>
      </c>
      <c r="E590" s="61" t="s">
        <v>269</v>
      </c>
      <c r="F590" s="61" t="s">
        <v>270</v>
      </c>
      <c r="G590" s="61" t="s">
        <v>512</v>
      </c>
      <c r="H590">
        <v>9</v>
      </c>
      <c r="I590">
        <v>215318</v>
      </c>
      <c r="J590" t="str">
        <f t="shared" si="9"/>
        <v>F</v>
      </c>
      <c r="K590" t="s">
        <v>427</v>
      </c>
    </row>
    <row r="591" spans="1:11" x14ac:dyDescent="0.25">
      <c r="A591">
        <v>406</v>
      </c>
      <c r="B591">
        <v>831337</v>
      </c>
      <c r="C591" s="61" t="s">
        <v>269</v>
      </c>
      <c r="D591">
        <v>1</v>
      </c>
      <c r="E591" s="61" t="s">
        <v>269</v>
      </c>
      <c r="F591" s="61" t="s">
        <v>270</v>
      </c>
      <c r="G591" s="61" t="s">
        <v>275</v>
      </c>
      <c r="H591">
        <v>9</v>
      </c>
      <c r="I591">
        <v>215320</v>
      </c>
      <c r="J591" t="str">
        <f t="shared" si="9"/>
        <v>F</v>
      </c>
      <c r="K591" t="s">
        <v>427</v>
      </c>
    </row>
    <row r="592" spans="1:11" x14ac:dyDescent="0.25">
      <c r="A592">
        <v>407</v>
      </c>
      <c r="B592">
        <v>831337</v>
      </c>
      <c r="C592" s="61" t="s">
        <v>269</v>
      </c>
      <c r="D592">
        <v>1</v>
      </c>
      <c r="E592" s="61" t="s">
        <v>269</v>
      </c>
      <c r="F592" s="61" t="s">
        <v>270</v>
      </c>
      <c r="G592" s="61" t="s">
        <v>276</v>
      </c>
      <c r="H592">
        <v>9</v>
      </c>
      <c r="I592">
        <v>215321</v>
      </c>
      <c r="J592" t="str">
        <f t="shared" si="9"/>
        <v>F</v>
      </c>
      <c r="K592" t="s">
        <v>427</v>
      </c>
    </row>
    <row r="593" spans="1:11" x14ac:dyDescent="0.25">
      <c r="A593">
        <v>607</v>
      </c>
      <c r="B593">
        <v>831337</v>
      </c>
      <c r="C593" s="61" t="s">
        <v>269</v>
      </c>
      <c r="D593">
        <v>1</v>
      </c>
      <c r="E593" s="61" t="s">
        <v>269</v>
      </c>
      <c r="F593" s="61" t="s">
        <v>270</v>
      </c>
      <c r="G593" s="61" t="s">
        <v>513</v>
      </c>
      <c r="H593">
        <v>9</v>
      </c>
      <c r="I593">
        <v>215401</v>
      </c>
      <c r="J593" t="str">
        <f t="shared" si="9"/>
        <v>F</v>
      </c>
      <c r="K593" t="s">
        <v>427</v>
      </c>
    </row>
    <row r="594" spans="1:11" x14ac:dyDescent="0.25">
      <c r="A594">
        <v>606</v>
      </c>
      <c r="B594">
        <v>831337</v>
      </c>
      <c r="C594" s="61" t="s">
        <v>269</v>
      </c>
      <c r="D594">
        <v>1</v>
      </c>
      <c r="E594" s="61" t="s">
        <v>269</v>
      </c>
      <c r="F594" s="61" t="s">
        <v>270</v>
      </c>
      <c r="G594" s="61" t="s">
        <v>514</v>
      </c>
      <c r="H594">
        <v>9</v>
      </c>
      <c r="I594">
        <v>215402</v>
      </c>
      <c r="J594" t="str">
        <f t="shared" si="9"/>
        <v>F</v>
      </c>
      <c r="K594" t="s">
        <v>427</v>
      </c>
    </row>
    <row r="595" spans="1:11" x14ac:dyDescent="0.25">
      <c r="A595">
        <v>608</v>
      </c>
      <c r="B595">
        <v>831337</v>
      </c>
      <c r="C595" s="61" t="s">
        <v>269</v>
      </c>
      <c r="D595">
        <v>1</v>
      </c>
      <c r="E595" s="61" t="s">
        <v>269</v>
      </c>
      <c r="F595" s="61" t="s">
        <v>270</v>
      </c>
      <c r="G595" s="61" t="s">
        <v>515</v>
      </c>
      <c r="H595">
        <v>9</v>
      </c>
      <c r="I595">
        <v>215412</v>
      </c>
      <c r="J595" t="str">
        <f t="shared" si="9"/>
        <v>F</v>
      </c>
      <c r="K595" t="s">
        <v>427</v>
      </c>
    </row>
    <row r="596" spans="1:11" x14ac:dyDescent="0.25">
      <c r="A596">
        <v>554</v>
      </c>
      <c r="B596">
        <v>831337</v>
      </c>
      <c r="C596" s="61" t="s">
        <v>269</v>
      </c>
      <c r="D596">
        <v>1</v>
      </c>
      <c r="E596" s="61" t="s">
        <v>269</v>
      </c>
      <c r="F596" s="61" t="s">
        <v>270</v>
      </c>
      <c r="G596" s="61" t="s">
        <v>516</v>
      </c>
      <c r="H596">
        <v>9</v>
      </c>
      <c r="I596">
        <v>225432</v>
      </c>
      <c r="J596" t="str">
        <f t="shared" si="9"/>
        <v>F</v>
      </c>
      <c r="K596" t="s">
        <v>427</v>
      </c>
    </row>
    <row r="597" spans="1:11" x14ac:dyDescent="0.25">
      <c r="A597">
        <v>673</v>
      </c>
      <c r="B597">
        <v>831337</v>
      </c>
      <c r="C597" s="61" t="s">
        <v>269</v>
      </c>
      <c r="D597">
        <v>1</v>
      </c>
      <c r="E597" s="61" t="s">
        <v>269</v>
      </c>
      <c r="F597" s="61" t="s">
        <v>270</v>
      </c>
      <c r="G597" s="61" t="s">
        <v>277</v>
      </c>
      <c r="H597">
        <v>9</v>
      </c>
      <c r="I597">
        <v>225433</v>
      </c>
      <c r="J597" t="str">
        <f t="shared" si="9"/>
        <v>F</v>
      </c>
      <c r="K597" t="s">
        <v>427</v>
      </c>
    </row>
    <row r="598" spans="1:11" x14ac:dyDescent="0.25">
      <c r="A598">
        <v>674</v>
      </c>
      <c r="B598">
        <v>831337</v>
      </c>
      <c r="C598" s="61" t="s">
        <v>269</v>
      </c>
      <c r="D598">
        <v>1</v>
      </c>
      <c r="E598" s="61" t="s">
        <v>269</v>
      </c>
      <c r="F598" s="61" t="s">
        <v>270</v>
      </c>
      <c r="G598" s="61" t="s">
        <v>278</v>
      </c>
      <c r="H598">
        <v>9</v>
      </c>
      <c r="I598">
        <v>225434</v>
      </c>
      <c r="J598" t="str">
        <f t="shared" si="9"/>
        <v>F</v>
      </c>
      <c r="K598" t="s">
        <v>427</v>
      </c>
    </row>
    <row r="599" spans="1:11" x14ac:dyDescent="0.25">
      <c r="A599">
        <v>605</v>
      </c>
      <c r="B599">
        <v>831337</v>
      </c>
      <c r="C599" s="61" t="s">
        <v>269</v>
      </c>
      <c r="D599">
        <v>1</v>
      </c>
      <c r="E599" s="61" t="s">
        <v>269</v>
      </c>
      <c r="F599" s="61" t="s">
        <v>270</v>
      </c>
      <c r="G599" s="61" t="s">
        <v>426</v>
      </c>
      <c r="H599">
        <v>9</v>
      </c>
      <c r="I599">
        <v>225435</v>
      </c>
      <c r="J599" t="str">
        <f t="shared" si="9"/>
        <v>F</v>
      </c>
      <c r="K599" t="s">
        <v>427</v>
      </c>
    </row>
    <row r="600" spans="1:11" x14ac:dyDescent="0.25">
      <c r="A600">
        <v>305</v>
      </c>
      <c r="B600">
        <v>831630</v>
      </c>
      <c r="C600" s="61" t="s">
        <v>279</v>
      </c>
      <c r="D600">
        <v>1</v>
      </c>
      <c r="E600" s="61" t="s">
        <v>279</v>
      </c>
      <c r="F600" s="61" t="s">
        <v>280</v>
      </c>
      <c r="G600" s="61" t="s">
        <v>517</v>
      </c>
      <c r="H600">
        <v>10</v>
      </c>
      <c r="I600">
        <v>215218</v>
      </c>
      <c r="J600" t="str">
        <f t="shared" si="9"/>
        <v>F</v>
      </c>
      <c r="K600" t="s">
        <v>427</v>
      </c>
    </row>
    <row r="601" spans="1:11" x14ac:dyDescent="0.25">
      <c r="A601">
        <v>307</v>
      </c>
      <c r="B601">
        <v>831630</v>
      </c>
      <c r="C601" s="61" t="s">
        <v>279</v>
      </c>
      <c r="D601">
        <v>1</v>
      </c>
      <c r="E601" s="61" t="s">
        <v>279</v>
      </c>
      <c r="F601" s="61" t="s">
        <v>280</v>
      </c>
      <c r="G601" s="61" t="s">
        <v>518</v>
      </c>
      <c r="H601">
        <v>10</v>
      </c>
      <c r="I601">
        <v>215219</v>
      </c>
      <c r="J601" t="str">
        <f t="shared" si="9"/>
        <v>F</v>
      </c>
      <c r="K601" t="s">
        <v>427</v>
      </c>
    </row>
    <row r="602" spans="1:11" x14ac:dyDescent="0.25">
      <c r="A602">
        <v>308</v>
      </c>
      <c r="B602">
        <v>831630</v>
      </c>
      <c r="C602" s="61" t="s">
        <v>279</v>
      </c>
      <c r="D602">
        <v>1</v>
      </c>
      <c r="E602" s="61" t="s">
        <v>279</v>
      </c>
      <c r="F602" s="61" t="s">
        <v>280</v>
      </c>
      <c r="G602" s="61" t="s">
        <v>519</v>
      </c>
      <c r="H602">
        <v>10</v>
      </c>
      <c r="I602">
        <v>215220</v>
      </c>
      <c r="J602" t="str">
        <f t="shared" si="9"/>
        <v>F</v>
      </c>
      <c r="K602" t="s">
        <v>427</v>
      </c>
    </row>
    <row r="603" spans="1:11" x14ac:dyDescent="0.25">
      <c r="A603">
        <v>310</v>
      </c>
      <c r="B603">
        <v>831630</v>
      </c>
      <c r="C603" s="61" t="s">
        <v>279</v>
      </c>
      <c r="D603">
        <v>1</v>
      </c>
      <c r="E603" s="61" t="s">
        <v>279</v>
      </c>
      <c r="F603" s="61" t="s">
        <v>280</v>
      </c>
      <c r="G603" s="61" t="s">
        <v>520</v>
      </c>
      <c r="H603">
        <v>10</v>
      </c>
      <c r="I603">
        <v>215228</v>
      </c>
      <c r="J603" t="str">
        <f t="shared" si="9"/>
        <v>F</v>
      </c>
      <c r="K603" t="s">
        <v>427</v>
      </c>
    </row>
    <row r="604" spans="1:11" x14ac:dyDescent="0.25">
      <c r="A604">
        <v>309</v>
      </c>
      <c r="B604">
        <v>831630</v>
      </c>
      <c r="C604" s="61" t="s">
        <v>279</v>
      </c>
      <c r="D604">
        <v>1</v>
      </c>
      <c r="E604" s="61" t="s">
        <v>279</v>
      </c>
      <c r="F604" s="61" t="s">
        <v>280</v>
      </c>
      <c r="G604" s="61" t="s">
        <v>521</v>
      </c>
      <c r="H604">
        <v>10</v>
      </c>
      <c r="I604">
        <v>215229</v>
      </c>
      <c r="J604" t="str">
        <f t="shared" si="9"/>
        <v>F</v>
      </c>
      <c r="K604" t="s">
        <v>427</v>
      </c>
    </row>
    <row r="605" spans="1:11" x14ac:dyDescent="0.25">
      <c r="A605">
        <v>568</v>
      </c>
      <c r="B605">
        <v>831630</v>
      </c>
      <c r="C605" s="61" t="s">
        <v>279</v>
      </c>
      <c r="D605">
        <v>1</v>
      </c>
      <c r="E605" s="61" t="s">
        <v>279</v>
      </c>
      <c r="F605" s="61" t="s">
        <v>280</v>
      </c>
      <c r="G605" s="61" t="s">
        <v>522</v>
      </c>
      <c r="H605">
        <v>10</v>
      </c>
      <c r="I605">
        <v>215309</v>
      </c>
      <c r="J605" t="str">
        <f t="shared" si="9"/>
        <v>F</v>
      </c>
      <c r="K605" t="s">
        <v>427</v>
      </c>
    </row>
    <row r="606" spans="1:11" x14ac:dyDescent="0.25">
      <c r="A606">
        <v>569</v>
      </c>
      <c r="B606">
        <v>831630</v>
      </c>
      <c r="C606" s="61" t="s">
        <v>279</v>
      </c>
      <c r="D606">
        <v>1</v>
      </c>
      <c r="E606" s="61" t="s">
        <v>279</v>
      </c>
      <c r="F606" s="61" t="s">
        <v>280</v>
      </c>
      <c r="G606" s="61" t="s">
        <v>281</v>
      </c>
      <c r="H606">
        <v>10</v>
      </c>
      <c r="I606">
        <v>215310</v>
      </c>
      <c r="J606" t="str">
        <f t="shared" si="9"/>
        <v>F</v>
      </c>
      <c r="K606" t="s">
        <v>427</v>
      </c>
    </row>
    <row r="607" spans="1:11" x14ac:dyDescent="0.25">
      <c r="A607">
        <v>643</v>
      </c>
      <c r="B607">
        <v>831630</v>
      </c>
      <c r="C607" s="61" t="s">
        <v>279</v>
      </c>
      <c r="D607">
        <v>1</v>
      </c>
      <c r="E607" s="61" t="s">
        <v>279</v>
      </c>
      <c r="F607" s="61" t="s">
        <v>280</v>
      </c>
      <c r="G607" s="61" t="s">
        <v>282</v>
      </c>
      <c r="H607">
        <v>10</v>
      </c>
      <c r="I607">
        <v>215313</v>
      </c>
      <c r="J607" t="str">
        <f t="shared" si="9"/>
        <v>F</v>
      </c>
      <c r="K607" t="s">
        <v>427</v>
      </c>
    </row>
    <row r="608" spans="1:11" x14ac:dyDescent="0.25">
      <c r="A608">
        <v>642</v>
      </c>
      <c r="B608">
        <v>831630</v>
      </c>
      <c r="C608" s="61" t="s">
        <v>279</v>
      </c>
      <c r="D608">
        <v>1</v>
      </c>
      <c r="E608" s="61" t="s">
        <v>279</v>
      </c>
      <c r="F608" s="61" t="s">
        <v>280</v>
      </c>
      <c r="G608" s="61" t="s">
        <v>283</v>
      </c>
      <c r="H608">
        <v>10</v>
      </c>
      <c r="I608">
        <v>215314</v>
      </c>
      <c r="J608" t="str">
        <f t="shared" si="9"/>
        <v>F</v>
      </c>
      <c r="K608" t="s">
        <v>427</v>
      </c>
    </row>
    <row r="609" spans="1:11" x14ac:dyDescent="0.25">
      <c r="A609">
        <v>366</v>
      </c>
      <c r="B609">
        <v>831630</v>
      </c>
      <c r="C609" s="61" t="s">
        <v>279</v>
      </c>
      <c r="D609">
        <v>1</v>
      </c>
      <c r="E609" s="61" t="s">
        <v>279</v>
      </c>
      <c r="F609" s="61" t="s">
        <v>280</v>
      </c>
      <c r="G609" s="61" t="s">
        <v>523</v>
      </c>
      <c r="H609">
        <v>10</v>
      </c>
      <c r="I609">
        <v>215315</v>
      </c>
      <c r="J609" t="str">
        <f t="shared" si="9"/>
        <v>F</v>
      </c>
      <c r="K609" t="s">
        <v>427</v>
      </c>
    </row>
    <row r="610" spans="1:11" x14ac:dyDescent="0.25">
      <c r="A610">
        <v>702</v>
      </c>
      <c r="B610">
        <v>831630</v>
      </c>
      <c r="C610" s="61" t="s">
        <v>279</v>
      </c>
      <c r="D610">
        <v>1</v>
      </c>
      <c r="E610" s="61" t="s">
        <v>279</v>
      </c>
      <c r="F610" s="61" t="s">
        <v>280</v>
      </c>
      <c r="G610" s="61" t="s">
        <v>273</v>
      </c>
      <c r="H610">
        <v>10</v>
      </c>
      <c r="I610">
        <v>215316</v>
      </c>
      <c r="J610" t="str">
        <f t="shared" si="9"/>
        <v>F</v>
      </c>
      <c r="K610" t="s">
        <v>427</v>
      </c>
    </row>
    <row r="611" spans="1:11" x14ac:dyDescent="0.25">
      <c r="A611">
        <v>701</v>
      </c>
      <c r="B611">
        <v>831630</v>
      </c>
      <c r="C611" s="61" t="s">
        <v>279</v>
      </c>
      <c r="D611">
        <v>1</v>
      </c>
      <c r="E611" s="61" t="s">
        <v>279</v>
      </c>
      <c r="F611" s="61" t="s">
        <v>280</v>
      </c>
      <c r="G611" s="61" t="s">
        <v>274</v>
      </c>
      <c r="H611">
        <v>10</v>
      </c>
      <c r="I611">
        <v>215317</v>
      </c>
      <c r="J611" t="str">
        <f t="shared" si="9"/>
        <v>F</v>
      </c>
      <c r="K611" t="s">
        <v>427</v>
      </c>
    </row>
    <row r="612" spans="1:11" x14ac:dyDescent="0.25">
      <c r="A612">
        <v>556</v>
      </c>
      <c r="B612">
        <v>831630</v>
      </c>
      <c r="C612" s="61" t="s">
        <v>279</v>
      </c>
      <c r="D612">
        <v>1</v>
      </c>
      <c r="E612" s="61" t="s">
        <v>279</v>
      </c>
      <c r="F612" s="61" t="s">
        <v>280</v>
      </c>
      <c r="G612" s="61" t="s">
        <v>512</v>
      </c>
      <c r="H612">
        <v>10</v>
      </c>
      <c r="I612">
        <v>215318</v>
      </c>
      <c r="J612" t="str">
        <f t="shared" si="9"/>
        <v>F</v>
      </c>
      <c r="K612" t="s">
        <v>427</v>
      </c>
    </row>
    <row r="613" spans="1:11" x14ac:dyDescent="0.25">
      <c r="A613">
        <v>597</v>
      </c>
      <c r="B613">
        <v>831720</v>
      </c>
      <c r="C613" s="61" t="s">
        <v>284</v>
      </c>
      <c r="D613">
        <v>1</v>
      </c>
      <c r="E613" s="61" t="s">
        <v>284</v>
      </c>
      <c r="F613" s="61" t="s">
        <v>285</v>
      </c>
      <c r="G613" s="61" t="s">
        <v>286</v>
      </c>
      <c r="H613">
        <v>11</v>
      </c>
      <c r="I613">
        <v>143119</v>
      </c>
      <c r="J613" t="str">
        <f t="shared" si="9"/>
        <v>F</v>
      </c>
      <c r="K613" t="s">
        <v>427</v>
      </c>
    </row>
    <row r="614" spans="1:11" x14ac:dyDescent="0.25">
      <c r="A614">
        <v>535</v>
      </c>
      <c r="B614">
        <v>831720</v>
      </c>
      <c r="C614" s="61" t="s">
        <v>284</v>
      </c>
      <c r="D614">
        <v>1</v>
      </c>
      <c r="E614" s="61" t="s">
        <v>284</v>
      </c>
      <c r="F614" s="61" t="s">
        <v>285</v>
      </c>
      <c r="G614" s="61" t="s">
        <v>319</v>
      </c>
      <c r="H614">
        <v>11</v>
      </c>
      <c r="I614">
        <v>143120</v>
      </c>
      <c r="J614" t="str">
        <f t="shared" si="9"/>
        <v>F</v>
      </c>
      <c r="K614" t="s">
        <v>427</v>
      </c>
    </row>
    <row r="615" spans="1:11" x14ac:dyDescent="0.25">
      <c r="A615">
        <v>538</v>
      </c>
      <c r="B615">
        <v>831720</v>
      </c>
      <c r="C615" s="61" t="s">
        <v>284</v>
      </c>
      <c r="D615">
        <v>1</v>
      </c>
      <c r="E615" s="61" t="s">
        <v>284</v>
      </c>
      <c r="F615" s="61" t="s">
        <v>285</v>
      </c>
      <c r="G615" s="61" t="s">
        <v>287</v>
      </c>
      <c r="H615">
        <v>11</v>
      </c>
      <c r="I615">
        <v>143121</v>
      </c>
      <c r="J615" t="str">
        <f t="shared" si="9"/>
        <v>F</v>
      </c>
      <c r="K615" t="s">
        <v>427</v>
      </c>
    </row>
    <row r="616" spans="1:11" x14ac:dyDescent="0.25">
      <c r="A616">
        <v>539</v>
      </c>
      <c r="B616">
        <v>831720</v>
      </c>
      <c r="C616" s="61" t="s">
        <v>284</v>
      </c>
      <c r="D616">
        <v>1</v>
      </c>
      <c r="E616" s="61" t="s">
        <v>284</v>
      </c>
      <c r="F616" s="61" t="s">
        <v>285</v>
      </c>
      <c r="G616" s="61" t="s">
        <v>288</v>
      </c>
      <c r="H616">
        <v>11</v>
      </c>
      <c r="I616">
        <v>143122</v>
      </c>
      <c r="J616" t="str">
        <f t="shared" si="9"/>
        <v>F</v>
      </c>
      <c r="K616" t="s">
        <v>427</v>
      </c>
    </row>
    <row r="617" spans="1:11" x14ac:dyDescent="0.25">
      <c r="A617">
        <v>855</v>
      </c>
      <c r="B617">
        <v>831720</v>
      </c>
      <c r="C617" s="61" t="s">
        <v>284</v>
      </c>
      <c r="D617">
        <v>1</v>
      </c>
      <c r="E617" s="61" t="s">
        <v>284</v>
      </c>
      <c r="F617" s="61" t="s">
        <v>285</v>
      </c>
      <c r="G617" s="61" t="s">
        <v>289</v>
      </c>
      <c r="H617">
        <v>11</v>
      </c>
      <c r="I617">
        <v>143126</v>
      </c>
      <c r="J617" t="str">
        <f t="shared" si="9"/>
        <v>F</v>
      </c>
      <c r="K617" t="s">
        <v>427</v>
      </c>
    </row>
    <row r="618" spans="1:11" x14ac:dyDescent="0.25">
      <c r="A618">
        <v>299</v>
      </c>
      <c r="B618">
        <v>831720</v>
      </c>
      <c r="C618" s="61" t="s">
        <v>284</v>
      </c>
      <c r="D618">
        <v>1</v>
      </c>
      <c r="E618" s="61" t="s">
        <v>284</v>
      </c>
      <c r="F618" s="61" t="s">
        <v>285</v>
      </c>
      <c r="G618" s="61" t="s">
        <v>524</v>
      </c>
      <c r="H618">
        <v>11</v>
      </c>
      <c r="I618">
        <v>143127</v>
      </c>
      <c r="J618" t="str">
        <f t="shared" si="9"/>
        <v>F</v>
      </c>
      <c r="K618" t="s">
        <v>427</v>
      </c>
    </row>
    <row r="619" spans="1:11" x14ac:dyDescent="0.25">
      <c r="A619">
        <v>346</v>
      </c>
      <c r="B619">
        <v>831720</v>
      </c>
      <c r="C619" s="61" t="s">
        <v>284</v>
      </c>
      <c r="D619">
        <v>1</v>
      </c>
      <c r="E619" s="61" t="s">
        <v>284</v>
      </c>
      <c r="F619" s="61" t="s">
        <v>285</v>
      </c>
      <c r="G619" s="61" t="s">
        <v>525</v>
      </c>
      <c r="H619">
        <v>11</v>
      </c>
      <c r="I619">
        <v>143215</v>
      </c>
      <c r="J619" t="str">
        <f t="shared" si="9"/>
        <v>F</v>
      </c>
      <c r="K619" t="s">
        <v>427</v>
      </c>
    </row>
    <row r="620" spans="1:11" x14ac:dyDescent="0.25">
      <c r="A620">
        <v>438</v>
      </c>
      <c r="B620">
        <v>831720</v>
      </c>
      <c r="C620" s="61" t="s">
        <v>284</v>
      </c>
      <c r="D620">
        <v>1</v>
      </c>
      <c r="E620" s="61" t="s">
        <v>284</v>
      </c>
      <c r="F620" s="61" t="s">
        <v>285</v>
      </c>
      <c r="G620" s="61" t="s">
        <v>290</v>
      </c>
      <c r="H620">
        <v>11</v>
      </c>
      <c r="I620">
        <v>143216</v>
      </c>
      <c r="J620" t="str">
        <f t="shared" si="9"/>
        <v>F</v>
      </c>
      <c r="K620" t="s">
        <v>427</v>
      </c>
    </row>
    <row r="621" spans="1:11" x14ac:dyDescent="0.25">
      <c r="A621">
        <v>437</v>
      </c>
      <c r="B621">
        <v>831720</v>
      </c>
      <c r="C621" s="61" t="s">
        <v>284</v>
      </c>
      <c r="D621">
        <v>1</v>
      </c>
      <c r="E621" s="61" t="s">
        <v>284</v>
      </c>
      <c r="F621" s="61" t="s">
        <v>285</v>
      </c>
      <c r="G621" s="61" t="s">
        <v>291</v>
      </c>
      <c r="H621">
        <v>11</v>
      </c>
      <c r="I621">
        <v>143217</v>
      </c>
      <c r="J621" t="str">
        <f t="shared" si="9"/>
        <v>F</v>
      </c>
      <c r="K621" t="s">
        <v>427</v>
      </c>
    </row>
    <row r="622" spans="1:11" x14ac:dyDescent="0.25">
      <c r="A622">
        <v>531</v>
      </c>
      <c r="B622">
        <v>831720</v>
      </c>
      <c r="C622" s="61" t="s">
        <v>284</v>
      </c>
      <c r="D622">
        <v>1</v>
      </c>
      <c r="E622" s="61" t="s">
        <v>284</v>
      </c>
      <c r="F622" s="61" t="s">
        <v>285</v>
      </c>
      <c r="G622" s="61" t="s">
        <v>292</v>
      </c>
      <c r="H622">
        <v>11</v>
      </c>
      <c r="I622">
        <v>143218</v>
      </c>
      <c r="J622" t="str">
        <f t="shared" si="9"/>
        <v>F</v>
      </c>
      <c r="K622" t="s">
        <v>427</v>
      </c>
    </row>
    <row r="623" spans="1:11" x14ac:dyDescent="0.25">
      <c r="A623">
        <v>533</v>
      </c>
      <c r="B623">
        <v>831720</v>
      </c>
      <c r="C623" s="61" t="s">
        <v>284</v>
      </c>
      <c r="D623">
        <v>1</v>
      </c>
      <c r="E623" s="61" t="s">
        <v>284</v>
      </c>
      <c r="F623" s="61" t="s">
        <v>285</v>
      </c>
      <c r="G623" s="61" t="s">
        <v>526</v>
      </c>
      <c r="H623">
        <v>11</v>
      </c>
      <c r="I623">
        <v>143219</v>
      </c>
      <c r="J623" t="str">
        <f t="shared" si="9"/>
        <v>F</v>
      </c>
      <c r="K623" t="s">
        <v>427</v>
      </c>
    </row>
    <row r="624" spans="1:11" x14ac:dyDescent="0.25">
      <c r="A624">
        <v>347</v>
      </c>
      <c r="B624">
        <v>831720</v>
      </c>
      <c r="C624" s="61" t="s">
        <v>284</v>
      </c>
      <c r="D624">
        <v>1</v>
      </c>
      <c r="E624" s="61" t="s">
        <v>284</v>
      </c>
      <c r="F624" s="61" t="s">
        <v>285</v>
      </c>
      <c r="G624" s="61" t="s">
        <v>293</v>
      </c>
      <c r="H624">
        <v>11</v>
      </c>
      <c r="I624">
        <v>143222</v>
      </c>
      <c r="J624" t="str">
        <f t="shared" si="9"/>
        <v>F</v>
      </c>
      <c r="K624" t="s">
        <v>427</v>
      </c>
    </row>
    <row r="625" spans="1:11" x14ac:dyDescent="0.25">
      <c r="A625">
        <v>595</v>
      </c>
      <c r="B625">
        <v>831720</v>
      </c>
      <c r="C625" s="61" t="s">
        <v>284</v>
      </c>
      <c r="D625">
        <v>1</v>
      </c>
      <c r="E625" s="61" t="s">
        <v>284</v>
      </c>
      <c r="F625" s="61" t="s">
        <v>285</v>
      </c>
      <c r="G625" s="61" t="s">
        <v>294</v>
      </c>
      <c r="H625">
        <v>11</v>
      </c>
      <c r="I625">
        <v>143223</v>
      </c>
      <c r="J625" t="str">
        <f t="shared" si="9"/>
        <v>F</v>
      </c>
      <c r="K625" t="s">
        <v>427</v>
      </c>
    </row>
    <row r="626" spans="1:11" x14ac:dyDescent="0.25">
      <c r="A626">
        <v>596</v>
      </c>
      <c r="B626">
        <v>831720</v>
      </c>
      <c r="C626" s="61" t="s">
        <v>284</v>
      </c>
      <c r="D626">
        <v>1</v>
      </c>
      <c r="E626" s="61" t="s">
        <v>284</v>
      </c>
      <c r="F626" s="61" t="s">
        <v>285</v>
      </c>
      <c r="G626" s="61" t="s">
        <v>326</v>
      </c>
      <c r="H626">
        <v>11</v>
      </c>
      <c r="I626">
        <v>143224</v>
      </c>
      <c r="J626" t="str">
        <f t="shared" si="9"/>
        <v>F</v>
      </c>
      <c r="K626" t="s">
        <v>427</v>
      </c>
    </row>
    <row r="627" spans="1:11" x14ac:dyDescent="0.25">
      <c r="A627">
        <v>387</v>
      </c>
      <c r="D627">
        <v>1</v>
      </c>
      <c r="E627" s="61" t="s">
        <v>284</v>
      </c>
      <c r="F627" s="61" t="s">
        <v>285</v>
      </c>
      <c r="G627" s="61" t="s">
        <v>527</v>
      </c>
      <c r="H627">
        <v>11</v>
      </c>
      <c r="I627">
        <v>143227</v>
      </c>
      <c r="J627" t="str">
        <f t="shared" si="9"/>
        <v>F</v>
      </c>
      <c r="K627" t="s">
        <v>427</v>
      </c>
    </row>
    <row r="628" spans="1:11" x14ac:dyDescent="0.25">
      <c r="A628">
        <v>386</v>
      </c>
      <c r="D628">
        <v>1</v>
      </c>
      <c r="E628" s="61" t="s">
        <v>284</v>
      </c>
      <c r="F628" s="61" t="s">
        <v>285</v>
      </c>
      <c r="G628" s="61" t="s">
        <v>295</v>
      </c>
      <c r="H628">
        <v>11</v>
      </c>
      <c r="I628">
        <v>143228</v>
      </c>
      <c r="J628" t="str">
        <f t="shared" si="9"/>
        <v>F</v>
      </c>
      <c r="K628" t="s">
        <v>427</v>
      </c>
    </row>
    <row r="629" spans="1:11" x14ac:dyDescent="0.25">
      <c r="A629">
        <v>294</v>
      </c>
      <c r="D629">
        <v>1</v>
      </c>
      <c r="E629" s="61" t="s">
        <v>284</v>
      </c>
      <c r="F629" s="61" t="s">
        <v>285</v>
      </c>
      <c r="G629" s="61" t="s">
        <v>528</v>
      </c>
      <c r="H629">
        <v>11</v>
      </c>
      <c r="I629">
        <v>143229</v>
      </c>
      <c r="J629" t="str">
        <f t="shared" si="9"/>
        <v>F</v>
      </c>
      <c r="K629" t="s">
        <v>427</v>
      </c>
    </row>
    <row r="630" spans="1:11" x14ac:dyDescent="0.25">
      <c r="A630">
        <v>487</v>
      </c>
      <c r="D630">
        <v>1</v>
      </c>
      <c r="E630" s="61" t="s">
        <v>284</v>
      </c>
      <c r="F630" s="61" t="s">
        <v>285</v>
      </c>
      <c r="G630" s="61" t="s">
        <v>296</v>
      </c>
      <c r="H630">
        <v>11</v>
      </c>
      <c r="I630">
        <v>143230</v>
      </c>
      <c r="J630" t="str">
        <f t="shared" si="9"/>
        <v>F</v>
      </c>
      <c r="K630" t="s">
        <v>427</v>
      </c>
    </row>
    <row r="631" spans="1:11" x14ac:dyDescent="0.25">
      <c r="A631">
        <v>490</v>
      </c>
      <c r="B631">
        <v>831720</v>
      </c>
      <c r="C631" s="61" t="s">
        <v>284</v>
      </c>
      <c r="D631">
        <v>1</v>
      </c>
      <c r="E631" s="61" t="s">
        <v>284</v>
      </c>
      <c r="F631" s="61" t="s">
        <v>285</v>
      </c>
      <c r="G631" s="61" t="s">
        <v>315</v>
      </c>
      <c r="H631">
        <v>11</v>
      </c>
      <c r="I631">
        <v>143316</v>
      </c>
      <c r="J631" t="str">
        <f t="shared" si="9"/>
        <v>F</v>
      </c>
      <c r="K631" t="s">
        <v>427</v>
      </c>
    </row>
    <row r="632" spans="1:11" x14ac:dyDescent="0.25">
      <c r="A632">
        <v>489</v>
      </c>
      <c r="B632">
        <v>831720</v>
      </c>
      <c r="C632" s="61" t="s">
        <v>284</v>
      </c>
      <c r="D632">
        <v>1</v>
      </c>
      <c r="E632" s="61" t="s">
        <v>284</v>
      </c>
      <c r="F632" s="61" t="s">
        <v>285</v>
      </c>
      <c r="G632" s="61" t="s">
        <v>529</v>
      </c>
      <c r="H632">
        <v>11</v>
      </c>
      <c r="I632">
        <v>143317</v>
      </c>
      <c r="J632" t="str">
        <f t="shared" si="9"/>
        <v>F</v>
      </c>
      <c r="K632" t="s">
        <v>427</v>
      </c>
    </row>
    <row r="633" spans="1:11" x14ac:dyDescent="0.25">
      <c r="A633">
        <v>491</v>
      </c>
      <c r="B633">
        <v>831720</v>
      </c>
      <c r="C633" s="61" t="s">
        <v>284</v>
      </c>
      <c r="D633">
        <v>1</v>
      </c>
      <c r="E633" s="61" t="s">
        <v>284</v>
      </c>
      <c r="F633" s="61" t="s">
        <v>285</v>
      </c>
      <c r="G633" s="61" t="s">
        <v>530</v>
      </c>
      <c r="H633">
        <v>11</v>
      </c>
      <c r="I633">
        <v>143318</v>
      </c>
      <c r="J633" t="str">
        <f t="shared" si="9"/>
        <v>F</v>
      </c>
      <c r="K633" t="s">
        <v>427</v>
      </c>
    </row>
    <row r="634" spans="1:11" x14ac:dyDescent="0.25">
      <c r="A634">
        <v>492</v>
      </c>
      <c r="B634">
        <v>831720</v>
      </c>
      <c r="C634" s="61" t="s">
        <v>284</v>
      </c>
      <c r="D634">
        <v>1</v>
      </c>
      <c r="E634" s="61" t="s">
        <v>284</v>
      </c>
      <c r="F634" s="61" t="s">
        <v>285</v>
      </c>
      <c r="G634" s="61" t="s">
        <v>531</v>
      </c>
      <c r="H634">
        <v>11</v>
      </c>
      <c r="I634">
        <v>143321</v>
      </c>
      <c r="J634" t="str">
        <f t="shared" si="9"/>
        <v>F</v>
      </c>
      <c r="K634" t="s">
        <v>427</v>
      </c>
    </row>
    <row r="635" spans="1:11" x14ac:dyDescent="0.25">
      <c r="A635">
        <v>493</v>
      </c>
      <c r="B635">
        <v>831720</v>
      </c>
      <c r="C635" s="61" t="s">
        <v>284</v>
      </c>
      <c r="D635">
        <v>1</v>
      </c>
      <c r="E635" s="61" t="s">
        <v>284</v>
      </c>
      <c r="F635" s="61" t="s">
        <v>285</v>
      </c>
      <c r="G635" s="61" t="s">
        <v>297</v>
      </c>
      <c r="H635">
        <v>11</v>
      </c>
      <c r="I635">
        <v>143322</v>
      </c>
      <c r="J635" t="str">
        <f t="shared" si="9"/>
        <v>F</v>
      </c>
      <c r="K635" t="s">
        <v>427</v>
      </c>
    </row>
    <row r="636" spans="1:11" x14ac:dyDescent="0.25">
      <c r="A636">
        <v>668</v>
      </c>
      <c r="D636">
        <v>1</v>
      </c>
      <c r="E636" s="61" t="s">
        <v>284</v>
      </c>
      <c r="F636" s="61" t="s">
        <v>285</v>
      </c>
      <c r="G636" s="61" t="s">
        <v>298</v>
      </c>
      <c r="H636">
        <v>11</v>
      </c>
      <c r="I636">
        <v>143323</v>
      </c>
      <c r="J636" t="str">
        <f t="shared" si="9"/>
        <v>F</v>
      </c>
      <c r="K636" t="s">
        <v>427</v>
      </c>
    </row>
    <row r="637" spans="1:11" x14ac:dyDescent="0.25">
      <c r="A637">
        <v>532</v>
      </c>
      <c r="B637">
        <v>831720</v>
      </c>
      <c r="C637" s="61" t="s">
        <v>284</v>
      </c>
      <c r="D637">
        <v>1</v>
      </c>
      <c r="E637" s="61" t="s">
        <v>284</v>
      </c>
      <c r="F637" s="61" t="s">
        <v>285</v>
      </c>
      <c r="G637" s="61" t="s">
        <v>299</v>
      </c>
      <c r="H637">
        <v>11</v>
      </c>
      <c r="I637">
        <v>143324</v>
      </c>
      <c r="J637" t="str">
        <f t="shared" si="9"/>
        <v>F</v>
      </c>
      <c r="K637" t="s">
        <v>427</v>
      </c>
    </row>
    <row r="638" spans="1:11" x14ac:dyDescent="0.25">
      <c r="A638">
        <v>486</v>
      </c>
      <c r="D638">
        <v>1</v>
      </c>
      <c r="E638" s="61" t="s">
        <v>284</v>
      </c>
      <c r="F638" s="61" t="s">
        <v>285</v>
      </c>
      <c r="G638" s="61" t="s">
        <v>532</v>
      </c>
      <c r="H638">
        <v>11</v>
      </c>
      <c r="I638">
        <v>143325</v>
      </c>
      <c r="J638" t="str">
        <f t="shared" si="9"/>
        <v>F</v>
      </c>
      <c r="K638" t="s">
        <v>427</v>
      </c>
    </row>
    <row r="639" spans="1:11" x14ac:dyDescent="0.25">
      <c r="A639">
        <v>669</v>
      </c>
      <c r="D639">
        <v>1</v>
      </c>
      <c r="E639" s="61" t="s">
        <v>284</v>
      </c>
      <c r="F639" s="61" t="s">
        <v>285</v>
      </c>
      <c r="G639" s="61" t="s">
        <v>300</v>
      </c>
      <c r="H639">
        <v>11</v>
      </c>
      <c r="I639">
        <v>143326</v>
      </c>
      <c r="J639" t="str">
        <f t="shared" si="9"/>
        <v>F</v>
      </c>
      <c r="K639" t="s">
        <v>427</v>
      </c>
    </row>
    <row r="640" spans="1:11" x14ac:dyDescent="0.25">
      <c r="A640">
        <v>683</v>
      </c>
      <c r="B640">
        <v>831720</v>
      </c>
      <c r="C640" s="61" t="s">
        <v>284</v>
      </c>
      <c r="D640">
        <v>1</v>
      </c>
      <c r="E640" s="61" t="s">
        <v>284</v>
      </c>
      <c r="F640" s="61" t="s">
        <v>285</v>
      </c>
      <c r="G640" s="61" t="s">
        <v>301</v>
      </c>
      <c r="H640">
        <v>11</v>
      </c>
      <c r="I640">
        <v>143413</v>
      </c>
      <c r="J640" t="str">
        <f t="shared" si="9"/>
        <v>F</v>
      </c>
      <c r="K640" t="s">
        <v>427</v>
      </c>
    </row>
    <row r="641" spans="1:11" x14ac:dyDescent="0.25">
      <c r="A641">
        <v>733</v>
      </c>
      <c r="D641">
        <v>1</v>
      </c>
      <c r="E641" s="61" t="s">
        <v>302</v>
      </c>
      <c r="F641" s="61" t="s">
        <v>303</v>
      </c>
      <c r="G641" s="61" t="s">
        <v>304</v>
      </c>
      <c r="H641">
        <v>12</v>
      </c>
      <c r="I641">
        <v>92305</v>
      </c>
      <c r="J641" t="str">
        <f t="shared" si="9"/>
        <v>F</v>
      </c>
      <c r="K641" t="s">
        <v>427</v>
      </c>
    </row>
    <row r="642" spans="1:11" x14ac:dyDescent="0.25">
      <c r="A642">
        <v>714</v>
      </c>
      <c r="B642">
        <v>831888</v>
      </c>
      <c r="C642" s="61" t="s">
        <v>302</v>
      </c>
      <c r="D642">
        <v>1</v>
      </c>
      <c r="E642" s="61" t="s">
        <v>302</v>
      </c>
      <c r="F642" s="61" t="s">
        <v>303</v>
      </c>
      <c r="G642" s="61" t="s">
        <v>533</v>
      </c>
      <c r="H642">
        <v>12</v>
      </c>
      <c r="I642">
        <v>92306</v>
      </c>
      <c r="J642" t="str">
        <f t="shared" ref="J642:J705" si="10">IF(I642=I643,"T","F")</f>
        <v>F</v>
      </c>
      <c r="K642" t="s">
        <v>427</v>
      </c>
    </row>
    <row r="643" spans="1:11" x14ac:dyDescent="0.25">
      <c r="A643">
        <v>716</v>
      </c>
      <c r="B643">
        <v>831888</v>
      </c>
      <c r="C643" s="61" t="s">
        <v>302</v>
      </c>
      <c r="D643">
        <v>1</v>
      </c>
      <c r="E643" s="61" t="s">
        <v>302</v>
      </c>
      <c r="F643" s="61" t="s">
        <v>303</v>
      </c>
      <c r="G643" s="61" t="s">
        <v>330</v>
      </c>
      <c r="H643">
        <v>12</v>
      </c>
      <c r="I643">
        <v>92307</v>
      </c>
      <c r="J643" t="str">
        <f t="shared" si="10"/>
        <v>F</v>
      </c>
      <c r="K643" t="s">
        <v>427</v>
      </c>
    </row>
    <row r="644" spans="1:11" x14ac:dyDescent="0.25">
      <c r="A644">
        <v>752</v>
      </c>
      <c r="B644">
        <v>831888</v>
      </c>
      <c r="C644" s="61" t="s">
        <v>302</v>
      </c>
      <c r="D644">
        <v>1</v>
      </c>
      <c r="E644" s="61" t="s">
        <v>302</v>
      </c>
      <c r="F644" s="61" t="s">
        <v>303</v>
      </c>
      <c r="G644" s="61" t="s">
        <v>305</v>
      </c>
      <c r="H644">
        <v>12</v>
      </c>
      <c r="I644">
        <v>92401</v>
      </c>
      <c r="J644" t="str">
        <f t="shared" si="10"/>
        <v>F</v>
      </c>
      <c r="K644" t="s">
        <v>427</v>
      </c>
    </row>
    <row r="645" spans="1:11" x14ac:dyDescent="0.25">
      <c r="A645">
        <v>728</v>
      </c>
      <c r="D645">
        <v>1</v>
      </c>
      <c r="E645" s="61" t="s">
        <v>302</v>
      </c>
      <c r="F645" s="61" t="s">
        <v>303</v>
      </c>
      <c r="G645" s="61" t="s">
        <v>534</v>
      </c>
      <c r="H645">
        <v>12</v>
      </c>
      <c r="I645">
        <v>102326</v>
      </c>
      <c r="J645" t="str">
        <f t="shared" si="10"/>
        <v>F</v>
      </c>
      <c r="K645" t="s">
        <v>427</v>
      </c>
    </row>
    <row r="646" spans="1:11" x14ac:dyDescent="0.25">
      <c r="A646">
        <v>735</v>
      </c>
      <c r="D646">
        <v>1</v>
      </c>
      <c r="E646" s="61" t="s">
        <v>302</v>
      </c>
      <c r="F646" s="61" t="s">
        <v>303</v>
      </c>
      <c r="G646" s="61" t="s">
        <v>306</v>
      </c>
      <c r="H646">
        <v>12</v>
      </c>
      <c r="I646">
        <v>102327</v>
      </c>
      <c r="J646" t="str">
        <f t="shared" si="10"/>
        <v>F</v>
      </c>
      <c r="K646" t="s">
        <v>427</v>
      </c>
    </row>
    <row r="647" spans="1:11" x14ac:dyDescent="0.25">
      <c r="A647">
        <v>736</v>
      </c>
      <c r="D647">
        <v>1</v>
      </c>
      <c r="E647" s="61" t="s">
        <v>302</v>
      </c>
      <c r="F647" s="61" t="s">
        <v>303</v>
      </c>
      <c r="G647" s="61" t="s">
        <v>307</v>
      </c>
      <c r="H647">
        <v>12</v>
      </c>
      <c r="I647">
        <v>102328</v>
      </c>
      <c r="J647" t="str">
        <f t="shared" si="10"/>
        <v>F</v>
      </c>
      <c r="K647" t="s">
        <v>427</v>
      </c>
    </row>
    <row r="648" spans="1:11" x14ac:dyDescent="0.25">
      <c r="A648">
        <v>732</v>
      </c>
      <c r="D648">
        <v>1</v>
      </c>
      <c r="E648" s="61" t="s">
        <v>302</v>
      </c>
      <c r="F648" s="61" t="s">
        <v>303</v>
      </c>
      <c r="G648" s="61" t="s">
        <v>308</v>
      </c>
      <c r="H648">
        <v>12</v>
      </c>
      <c r="I648">
        <v>102332</v>
      </c>
      <c r="J648" t="str">
        <f t="shared" si="10"/>
        <v>F</v>
      </c>
      <c r="K648" t="s">
        <v>427</v>
      </c>
    </row>
    <row r="649" spans="1:11" x14ac:dyDescent="0.25">
      <c r="A649">
        <v>723</v>
      </c>
      <c r="D649">
        <v>1</v>
      </c>
      <c r="E649" s="61" t="s">
        <v>302</v>
      </c>
      <c r="F649" s="61" t="s">
        <v>303</v>
      </c>
      <c r="G649" s="61" t="s">
        <v>535</v>
      </c>
      <c r="H649">
        <v>12</v>
      </c>
      <c r="I649">
        <v>102333</v>
      </c>
      <c r="J649" t="str">
        <f t="shared" si="10"/>
        <v>F</v>
      </c>
      <c r="K649" t="s">
        <v>427</v>
      </c>
    </row>
    <row r="650" spans="1:11" x14ac:dyDescent="0.25">
      <c r="A650">
        <v>729</v>
      </c>
      <c r="D650">
        <v>1</v>
      </c>
      <c r="E650" s="61" t="s">
        <v>302</v>
      </c>
      <c r="F650" s="61" t="s">
        <v>303</v>
      </c>
      <c r="G650" s="61" t="s">
        <v>536</v>
      </c>
      <c r="H650">
        <v>12</v>
      </c>
      <c r="I650">
        <v>102335</v>
      </c>
      <c r="J650" t="str">
        <f t="shared" si="10"/>
        <v>F</v>
      </c>
      <c r="K650" t="s">
        <v>427</v>
      </c>
    </row>
    <row r="651" spans="1:11" x14ac:dyDescent="0.25">
      <c r="A651">
        <v>745</v>
      </c>
      <c r="B651">
        <v>831888</v>
      </c>
      <c r="C651" s="61" t="s">
        <v>302</v>
      </c>
      <c r="D651">
        <v>1</v>
      </c>
      <c r="E651" s="61" t="s">
        <v>302</v>
      </c>
      <c r="F651" s="61" t="s">
        <v>303</v>
      </c>
      <c r="G651" s="61" t="s">
        <v>537</v>
      </c>
      <c r="H651">
        <v>12</v>
      </c>
      <c r="I651">
        <v>102409</v>
      </c>
      <c r="J651" t="str">
        <f t="shared" si="10"/>
        <v>F</v>
      </c>
      <c r="K651" t="s">
        <v>427</v>
      </c>
    </row>
    <row r="652" spans="1:11" x14ac:dyDescent="0.25">
      <c r="A652">
        <v>744</v>
      </c>
      <c r="B652">
        <v>831888</v>
      </c>
      <c r="C652" s="61" t="s">
        <v>302</v>
      </c>
      <c r="D652">
        <v>1</v>
      </c>
      <c r="E652" s="61" t="s">
        <v>302</v>
      </c>
      <c r="F652" s="61" t="s">
        <v>303</v>
      </c>
      <c r="G652" s="61" t="s">
        <v>538</v>
      </c>
      <c r="H652">
        <v>12</v>
      </c>
      <c r="I652">
        <v>102410</v>
      </c>
      <c r="J652" t="str">
        <f t="shared" si="10"/>
        <v>F</v>
      </c>
      <c r="K652" t="s">
        <v>427</v>
      </c>
    </row>
    <row r="653" spans="1:11" x14ac:dyDescent="0.25">
      <c r="A653">
        <v>747</v>
      </c>
      <c r="B653">
        <v>831888</v>
      </c>
      <c r="C653" s="61" t="s">
        <v>302</v>
      </c>
      <c r="D653">
        <v>1</v>
      </c>
      <c r="E653" s="61" t="s">
        <v>302</v>
      </c>
      <c r="F653" s="61" t="s">
        <v>303</v>
      </c>
      <c r="G653" s="61" t="s">
        <v>539</v>
      </c>
      <c r="H653">
        <v>12</v>
      </c>
      <c r="I653">
        <v>102414</v>
      </c>
      <c r="J653" t="str">
        <f t="shared" si="10"/>
        <v>F</v>
      </c>
      <c r="K653" t="s">
        <v>427</v>
      </c>
    </row>
    <row r="654" spans="1:11" x14ac:dyDescent="0.25">
      <c r="A654">
        <v>746</v>
      </c>
      <c r="B654">
        <v>831888</v>
      </c>
      <c r="C654" s="61" t="s">
        <v>302</v>
      </c>
      <c r="D654">
        <v>1</v>
      </c>
      <c r="E654" s="61" t="s">
        <v>302</v>
      </c>
      <c r="F654" s="61" t="s">
        <v>303</v>
      </c>
      <c r="G654" s="61" t="s">
        <v>540</v>
      </c>
      <c r="H654">
        <v>12</v>
      </c>
      <c r="I654">
        <v>102415</v>
      </c>
      <c r="J654" t="str">
        <f t="shared" si="10"/>
        <v>F</v>
      </c>
      <c r="K654" t="s">
        <v>427</v>
      </c>
    </row>
    <row r="655" spans="1:11" x14ac:dyDescent="0.25">
      <c r="A655">
        <v>749</v>
      </c>
      <c r="B655">
        <v>831888</v>
      </c>
      <c r="C655" s="61" t="s">
        <v>302</v>
      </c>
      <c r="D655">
        <v>1</v>
      </c>
      <c r="E655" s="61" t="s">
        <v>302</v>
      </c>
      <c r="F655" s="61" t="s">
        <v>303</v>
      </c>
      <c r="G655" s="61" t="s">
        <v>541</v>
      </c>
      <c r="H655">
        <v>12</v>
      </c>
      <c r="I655">
        <v>102423</v>
      </c>
      <c r="J655" t="str">
        <f t="shared" si="10"/>
        <v>F</v>
      </c>
      <c r="K655" t="s">
        <v>427</v>
      </c>
    </row>
    <row r="656" spans="1:11" x14ac:dyDescent="0.25">
      <c r="A656">
        <v>748</v>
      </c>
      <c r="B656">
        <v>831888</v>
      </c>
      <c r="C656" s="61" t="s">
        <v>302</v>
      </c>
      <c r="D656">
        <v>1</v>
      </c>
      <c r="E656" s="61" t="s">
        <v>302</v>
      </c>
      <c r="F656" s="61" t="s">
        <v>303</v>
      </c>
      <c r="G656" s="61" t="s">
        <v>309</v>
      </c>
      <c r="H656">
        <v>12</v>
      </c>
      <c r="I656">
        <v>102424</v>
      </c>
      <c r="J656" t="str">
        <f t="shared" si="10"/>
        <v>F</v>
      </c>
      <c r="K656" t="s">
        <v>427</v>
      </c>
    </row>
    <row r="657" spans="1:11" x14ac:dyDescent="0.25">
      <c r="A657">
        <v>750</v>
      </c>
      <c r="B657">
        <v>831888</v>
      </c>
      <c r="C657" s="61" t="s">
        <v>302</v>
      </c>
      <c r="D657">
        <v>1</v>
      </c>
      <c r="E657" s="61" t="s">
        <v>302</v>
      </c>
      <c r="F657" s="61" t="s">
        <v>303</v>
      </c>
      <c r="G657" s="61" t="s">
        <v>310</v>
      </c>
      <c r="H657">
        <v>12</v>
      </c>
      <c r="I657">
        <v>102425</v>
      </c>
      <c r="J657" t="str">
        <f t="shared" si="10"/>
        <v>F</v>
      </c>
      <c r="K657" t="s">
        <v>427</v>
      </c>
    </row>
    <row r="658" spans="1:11" x14ac:dyDescent="0.25">
      <c r="A658">
        <v>751</v>
      </c>
      <c r="B658">
        <v>831888</v>
      </c>
      <c r="C658" s="61" t="s">
        <v>302</v>
      </c>
      <c r="D658">
        <v>1</v>
      </c>
      <c r="E658" s="61" t="s">
        <v>302</v>
      </c>
      <c r="F658" s="61" t="s">
        <v>303</v>
      </c>
      <c r="G658" s="61" t="s">
        <v>542</v>
      </c>
      <c r="H658">
        <v>12</v>
      </c>
      <c r="I658">
        <v>102436</v>
      </c>
      <c r="J658" t="str">
        <f t="shared" si="10"/>
        <v>F</v>
      </c>
      <c r="K658" t="s">
        <v>427</v>
      </c>
    </row>
    <row r="659" spans="1:11" x14ac:dyDescent="0.25">
      <c r="A659">
        <v>553</v>
      </c>
      <c r="D659">
        <v>1</v>
      </c>
      <c r="E659" s="61" t="s">
        <v>311</v>
      </c>
      <c r="F659" s="61" t="s">
        <v>312</v>
      </c>
      <c r="G659" s="61" t="s">
        <v>543</v>
      </c>
      <c r="H659">
        <v>13</v>
      </c>
      <c r="I659">
        <v>143214</v>
      </c>
      <c r="J659" t="str">
        <f t="shared" si="10"/>
        <v>F</v>
      </c>
      <c r="K659" t="s">
        <v>427</v>
      </c>
    </row>
    <row r="660" spans="1:11" x14ac:dyDescent="0.25">
      <c r="A660">
        <v>552</v>
      </c>
      <c r="D660">
        <v>1</v>
      </c>
      <c r="E660" s="61" t="s">
        <v>311</v>
      </c>
      <c r="F660" s="61" t="s">
        <v>312</v>
      </c>
      <c r="G660" s="61" t="s">
        <v>525</v>
      </c>
      <c r="H660">
        <v>13</v>
      </c>
      <c r="I660">
        <v>143215</v>
      </c>
      <c r="J660" t="str">
        <f t="shared" si="10"/>
        <v>F</v>
      </c>
      <c r="K660" t="s">
        <v>427</v>
      </c>
    </row>
    <row r="661" spans="1:11" x14ac:dyDescent="0.25">
      <c r="A661">
        <v>551</v>
      </c>
      <c r="D661">
        <v>1</v>
      </c>
      <c r="E661" s="61" t="s">
        <v>311</v>
      </c>
      <c r="F661" s="61" t="s">
        <v>312</v>
      </c>
      <c r="G661" s="61" t="s">
        <v>290</v>
      </c>
      <c r="H661">
        <v>13</v>
      </c>
      <c r="I661">
        <v>143216</v>
      </c>
      <c r="J661" t="str">
        <f t="shared" si="10"/>
        <v>F</v>
      </c>
      <c r="K661" t="s">
        <v>427</v>
      </c>
    </row>
    <row r="662" spans="1:11" x14ac:dyDescent="0.25">
      <c r="A662">
        <v>550</v>
      </c>
      <c r="D662">
        <v>1</v>
      </c>
      <c r="E662" s="61" t="s">
        <v>311</v>
      </c>
      <c r="F662" s="61" t="s">
        <v>312</v>
      </c>
      <c r="G662" s="61" t="s">
        <v>291</v>
      </c>
      <c r="H662">
        <v>13</v>
      </c>
      <c r="I662">
        <v>143217</v>
      </c>
      <c r="J662" t="str">
        <f t="shared" si="10"/>
        <v>F</v>
      </c>
      <c r="K662" t="s">
        <v>427</v>
      </c>
    </row>
    <row r="663" spans="1:11" x14ac:dyDescent="0.25">
      <c r="A663">
        <v>549</v>
      </c>
      <c r="D663">
        <v>1</v>
      </c>
      <c r="E663" s="61" t="s">
        <v>311</v>
      </c>
      <c r="F663" s="61" t="s">
        <v>312</v>
      </c>
      <c r="G663" s="61" t="s">
        <v>292</v>
      </c>
      <c r="H663">
        <v>13</v>
      </c>
      <c r="I663">
        <v>143218</v>
      </c>
      <c r="J663" t="str">
        <f t="shared" si="10"/>
        <v>F</v>
      </c>
      <c r="K663" t="s">
        <v>427</v>
      </c>
    </row>
    <row r="664" spans="1:11" x14ac:dyDescent="0.25">
      <c r="A664">
        <v>494</v>
      </c>
      <c r="B664">
        <v>832012</v>
      </c>
      <c r="C664" s="61" t="s">
        <v>311</v>
      </c>
      <c r="D664">
        <v>1</v>
      </c>
      <c r="E664" s="61" t="s">
        <v>311</v>
      </c>
      <c r="F664" s="61" t="s">
        <v>312</v>
      </c>
      <c r="G664" s="61" t="s">
        <v>544</v>
      </c>
      <c r="H664">
        <v>13</v>
      </c>
      <c r="I664">
        <v>143307</v>
      </c>
      <c r="J664" t="str">
        <f t="shared" si="10"/>
        <v>F</v>
      </c>
      <c r="K664" t="s">
        <v>427</v>
      </c>
    </row>
    <row r="665" spans="1:11" x14ac:dyDescent="0.25">
      <c r="A665">
        <v>495</v>
      </c>
      <c r="B665">
        <v>832012</v>
      </c>
      <c r="C665" s="61" t="s">
        <v>311</v>
      </c>
      <c r="D665">
        <v>1</v>
      </c>
      <c r="E665" s="61" t="s">
        <v>311</v>
      </c>
      <c r="F665" s="61" t="s">
        <v>312</v>
      </c>
      <c r="G665" s="61" t="s">
        <v>545</v>
      </c>
      <c r="H665">
        <v>13</v>
      </c>
      <c r="I665">
        <v>143308</v>
      </c>
      <c r="J665" t="str">
        <f t="shared" si="10"/>
        <v>F</v>
      </c>
      <c r="K665" t="s">
        <v>427</v>
      </c>
    </row>
    <row r="666" spans="1:11" x14ac:dyDescent="0.25">
      <c r="A666">
        <v>621</v>
      </c>
      <c r="B666">
        <v>832012</v>
      </c>
      <c r="C666" s="61" t="s">
        <v>311</v>
      </c>
      <c r="D666">
        <v>1</v>
      </c>
      <c r="E666" s="61" t="s">
        <v>311</v>
      </c>
      <c r="F666" s="61" t="s">
        <v>312</v>
      </c>
      <c r="G666" s="61" t="s">
        <v>313</v>
      </c>
      <c r="H666">
        <v>13</v>
      </c>
      <c r="I666">
        <v>143313</v>
      </c>
      <c r="J666" t="str">
        <f t="shared" si="10"/>
        <v>F</v>
      </c>
      <c r="K666" t="s">
        <v>427</v>
      </c>
    </row>
    <row r="667" spans="1:11" x14ac:dyDescent="0.25">
      <c r="A667">
        <v>374</v>
      </c>
      <c r="B667">
        <v>832012</v>
      </c>
      <c r="C667" s="61" t="s">
        <v>311</v>
      </c>
      <c r="D667">
        <v>1</v>
      </c>
      <c r="E667" s="61" t="s">
        <v>311</v>
      </c>
      <c r="F667" s="61" t="s">
        <v>312</v>
      </c>
      <c r="G667" s="61" t="s">
        <v>546</v>
      </c>
      <c r="H667">
        <v>13</v>
      </c>
      <c r="I667">
        <v>143314</v>
      </c>
      <c r="J667" t="str">
        <f t="shared" si="10"/>
        <v>F</v>
      </c>
      <c r="K667" t="s">
        <v>427</v>
      </c>
    </row>
    <row r="668" spans="1:11" x14ac:dyDescent="0.25">
      <c r="A668">
        <v>696</v>
      </c>
      <c r="B668">
        <v>832012</v>
      </c>
      <c r="C668" s="61" t="s">
        <v>311</v>
      </c>
      <c r="D668">
        <v>1</v>
      </c>
      <c r="E668" s="61" t="s">
        <v>311</v>
      </c>
      <c r="F668" s="61" t="s">
        <v>312</v>
      </c>
      <c r="G668" s="61" t="s">
        <v>314</v>
      </c>
      <c r="H668">
        <v>13</v>
      </c>
      <c r="I668">
        <v>143315</v>
      </c>
      <c r="J668" t="str">
        <f t="shared" si="10"/>
        <v>F</v>
      </c>
      <c r="K668" t="s">
        <v>427</v>
      </c>
    </row>
    <row r="669" spans="1:11" x14ac:dyDescent="0.25">
      <c r="A669">
        <v>497</v>
      </c>
      <c r="B669">
        <v>832012</v>
      </c>
      <c r="C669" s="61" t="s">
        <v>311</v>
      </c>
      <c r="D669">
        <v>1</v>
      </c>
      <c r="E669" s="61" t="s">
        <v>311</v>
      </c>
      <c r="F669" s="61" t="s">
        <v>312</v>
      </c>
      <c r="G669" s="61" t="s">
        <v>315</v>
      </c>
      <c r="H669">
        <v>13</v>
      </c>
      <c r="I669">
        <v>143316</v>
      </c>
      <c r="J669" t="str">
        <f t="shared" si="10"/>
        <v>F</v>
      </c>
      <c r="K669" t="s">
        <v>427</v>
      </c>
    </row>
    <row r="670" spans="1:11" x14ac:dyDescent="0.25">
      <c r="A670">
        <v>496</v>
      </c>
      <c r="B670">
        <v>832012</v>
      </c>
      <c r="C670" s="61" t="s">
        <v>311</v>
      </c>
      <c r="D670">
        <v>1</v>
      </c>
      <c r="E670" s="61" t="s">
        <v>311</v>
      </c>
      <c r="F670" s="61" t="s">
        <v>312</v>
      </c>
      <c r="G670" s="61" t="s">
        <v>529</v>
      </c>
      <c r="H670">
        <v>13</v>
      </c>
      <c r="I670">
        <v>143317</v>
      </c>
      <c r="J670" t="str">
        <f t="shared" si="10"/>
        <v>F</v>
      </c>
      <c r="K670" t="s">
        <v>427</v>
      </c>
    </row>
    <row r="671" spans="1:11" x14ac:dyDescent="0.25">
      <c r="A671">
        <v>498</v>
      </c>
      <c r="B671">
        <v>832012</v>
      </c>
      <c r="C671" s="61" t="s">
        <v>311</v>
      </c>
      <c r="D671">
        <v>1</v>
      </c>
      <c r="E671" s="61" t="s">
        <v>311</v>
      </c>
      <c r="F671" s="61" t="s">
        <v>312</v>
      </c>
      <c r="G671" s="61" t="s">
        <v>530</v>
      </c>
      <c r="H671">
        <v>13</v>
      </c>
      <c r="I671">
        <v>143318</v>
      </c>
      <c r="J671" t="str">
        <f t="shared" si="10"/>
        <v>F</v>
      </c>
      <c r="K671" t="s">
        <v>427</v>
      </c>
    </row>
    <row r="672" spans="1:11" x14ac:dyDescent="0.25">
      <c r="A672">
        <v>761</v>
      </c>
      <c r="D672">
        <v>1</v>
      </c>
      <c r="E672" s="61" t="s">
        <v>316</v>
      </c>
      <c r="F672" s="61" t="s">
        <v>317</v>
      </c>
      <c r="G672" s="61" t="s">
        <v>547</v>
      </c>
      <c r="H672">
        <v>14</v>
      </c>
      <c r="I672">
        <v>133101</v>
      </c>
      <c r="J672" t="str">
        <f t="shared" si="10"/>
        <v>F</v>
      </c>
      <c r="K672" t="s">
        <v>427</v>
      </c>
    </row>
    <row r="673" spans="1:11" x14ac:dyDescent="0.25">
      <c r="A673">
        <v>760</v>
      </c>
      <c r="D673">
        <v>1</v>
      </c>
      <c r="E673" s="61" t="s">
        <v>316</v>
      </c>
      <c r="F673" s="61" t="s">
        <v>317</v>
      </c>
      <c r="G673" s="61" t="s">
        <v>318</v>
      </c>
      <c r="H673">
        <v>14</v>
      </c>
      <c r="I673">
        <v>133102</v>
      </c>
      <c r="J673" t="str">
        <f t="shared" si="10"/>
        <v>F</v>
      </c>
      <c r="K673" t="s">
        <v>427</v>
      </c>
    </row>
    <row r="674" spans="1:11" x14ac:dyDescent="0.25">
      <c r="A674">
        <v>543</v>
      </c>
      <c r="D674">
        <v>1</v>
      </c>
      <c r="E674" s="61" t="s">
        <v>316</v>
      </c>
      <c r="F674" s="61" t="s">
        <v>317</v>
      </c>
      <c r="G674" s="61" t="s">
        <v>286</v>
      </c>
      <c r="H674">
        <v>14</v>
      </c>
      <c r="I674">
        <v>143119</v>
      </c>
      <c r="J674" t="str">
        <f t="shared" si="10"/>
        <v>F</v>
      </c>
      <c r="K674" t="s">
        <v>427</v>
      </c>
    </row>
    <row r="675" spans="1:11" x14ac:dyDescent="0.25">
      <c r="A675">
        <v>544</v>
      </c>
      <c r="D675">
        <v>1</v>
      </c>
      <c r="E675" s="61" t="s">
        <v>316</v>
      </c>
      <c r="F675" s="61" t="s">
        <v>317</v>
      </c>
      <c r="G675" s="61" t="s">
        <v>319</v>
      </c>
      <c r="H675">
        <v>14</v>
      </c>
      <c r="I675">
        <v>143120</v>
      </c>
      <c r="J675" t="str">
        <f t="shared" si="10"/>
        <v>F</v>
      </c>
      <c r="K675" t="s">
        <v>427</v>
      </c>
    </row>
    <row r="676" spans="1:11" x14ac:dyDescent="0.25">
      <c r="A676">
        <v>634</v>
      </c>
      <c r="D676">
        <v>1</v>
      </c>
      <c r="E676" s="61" t="s">
        <v>316</v>
      </c>
      <c r="F676" s="61" t="s">
        <v>317</v>
      </c>
      <c r="G676" s="61" t="s">
        <v>320</v>
      </c>
      <c r="H676">
        <v>14</v>
      </c>
      <c r="I676">
        <v>143128</v>
      </c>
      <c r="J676" t="str">
        <f t="shared" si="10"/>
        <v>F</v>
      </c>
      <c r="K676" t="s">
        <v>427</v>
      </c>
    </row>
    <row r="677" spans="1:11" x14ac:dyDescent="0.25">
      <c r="A677">
        <v>520</v>
      </c>
      <c r="D677">
        <v>1</v>
      </c>
      <c r="E677" s="61" t="s">
        <v>316</v>
      </c>
      <c r="F677" s="61" t="s">
        <v>317</v>
      </c>
      <c r="G677" s="61" t="s">
        <v>321</v>
      </c>
      <c r="H677">
        <v>14</v>
      </c>
      <c r="I677">
        <v>143129</v>
      </c>
      <c r="J677" t="str">
        <f t="shared" si="10"/>
        <v>F</v>
      </c>
      <c r="K677" t="s">
        <v>427</v>
      </c>
    </row>
    <row r="678" spans="1:11" x14ac:dyDescent="0.25">
      <c r="A678">
        <v>631</v>
      </c>
      <c r="D678">
        <v>1</v>
      </c>
      <c r="E678" s="61" t="s">
        <v>316</v>
      </c>
      <c r="F678" s="61" t="s">
        <v>317</v>
      </c>
      <c r="G678" s="61" t="s">
        <v>548</v>
      </c>
      <c r="H678">
        <v>14</v>
      </c>
      <c r="I678">
        <v>143130</v>
      </c>
      <c r="J678" t="str">
        <f t="shared" si="10"/>
        <v>F</v>
      </c>
      <c r="K678" t="s">
        <v>427</v>
      </c>
    </row>
    <row r="679" spans="1:11" x14ac:dyDescent="0.25">
      <c r="A679">
        <v>632</v>
      </c>
      <c r="D679">
        <v>1</v>
      </c>
      <c r="E679" s="61" t="s">
        <v>316</v>
      </c>
      <c r="F679" s="61" t="s">
        <v>317</v>
      </c>
      <c r="G679" s="61" t="s">
        <v>549</v>
      </c>
      <c r="H679">
        <v>14</v>
      </c>
      <c r="I679">
        <v>143131</v>
      </c>
      <c r="J679" t="str">
        <f t="shared" si="10"/>
        <v>F</v>
      </c>
      <c r="K679" t="s">
        <v>427</v>
      </c>
    </row>
    <row r="680" spans="1:11" x14ac:dyDescent="0.25">
      <c r="A680">
        <v>848</v>
      </c>
      <c r="D680">
        <v>1</v>
      </c>
      <c r="E680" s="61" t="s">
        <v>316</v>
      </c>
      <c r="F680" s="61" t="s">
        <v>317</v>
      </c>
      <c r="G680" s="61" t="s">
        <v>322</v>
      </c>
      <c r="H680">
        <v>14</v>
      </c>
      <c r="I680">
        <v>143132</v>
      </c>
      <c r="J680" t="str">
        <f t="shared" si="10"/>
        <v>F</v>
      </c>
      <c r="K680" t="s">
        <v>427</v>
      </c>
    </row>
    <row r="681" spans="1:11" x14ac:dyDescent="0.25">
      <c r="A681">
        <v>849</v>
      </c>
      <c r="D681">
        <v>1</v>
      </c>
      <c r="E681" s="61" t="s">
        <v>316</v>
      </c>
      <c r="F681" s="61" t="s">
        <v>317</v>
      </c>
      <c r="G681" s="61" t="s">
        <v>323</v>
      </c>
      <c r="H681">
        <v>14</v>
      </c>
      <c r="I681">
        <v>143133</v>
      </c>
      <c r="J681" t="str">
        <f t="shared" si="10"/>
        <v>F</v>
      </c>
      <c r="K681" t="s">
        <v>427</v>
      </c>
    </row>
    <row r="682" spans="1:11" x14ac:dyDescent="0.25">
      <c r="A682">
        <v>758</v>
      </c>
      <c r="D682">
        <v>1</v>
      </c>
      <c r="E682" s="61" t="s">
        <v>316</v>
      </c>
      <c r="F682" s="61" t="s">
        <v>317</v>
      </c>
      <c r="G682" s="61" t="s">
        <v>324</v>
      </c>
      <c r="H682">
        <v>14</v>
      </c>
      <c r="I682">
        <v>143134</v>
      </c>
      <c r="J682" t="str">
        <f t="shared" si="10"/>
        <v>F</v>
      </c>
      <c r="K682" t="s">
        <v>427</v>
      </c>
    </row>
    <row r="683" spans="1:11" x14ac:dyDescent="0.25">
      <c r="A683">
        <v>759</v>
      </c>
      <c r="D683">
        <v>1</v>
      </c>
      <c r="E683" s="61" t="s">
        <v>316</v>
      </c>
      <c r="F683" s="61" t="s">
        <v>317</v>
      </c>
      <c r="G683" s="61" t="s">
        <v>325</v>
      </c>
      <c r="H683">
        <v>14</v>
      </c>
      <c r="I683">
        <v>143135</v>
      </c>
      <c r="J683" t="str">
        <f t="shared" si="10"/>
        <v>F</v>
      </c>
      <c r="K683" t="s">
        <v>427</v>
      </c>
    </row>
    <row r="684" spans="1:11" x14ac:dyDescent="0.25">
      <c r="A684">
        <v>545</v>
      </c>
      <c r="B684">
        <v>833880</v>
      </c>
      <c r="C684" s="61" t="s">
        <v>316</v>
      </c>
      <c r="D684">
        <v>1</v>
      </c>
      <c r="E684" s="61" t="s">
        <v>316</v>
      </c>
      <c r="F684" s="61" t="s">
        <v>317</v>
      </c>
      <c r="G684" s="61" t="s">
        <v>550</v>
      </c>
      <c r="H684">
        <v>14</v>
      </c>
      <c r="I684">
        <v>143207</v>
      </c>
      <c r="J684" t="str">
        <f t="shared" si="10"/>
        <v>F</v>
      </c>
      <c r="K684" t="s">
        <v>427</v>
      </c>
    </row>
    <row r="685" spans="1:11" x14ac:dyDescent="0.25">
      <c r="A685">
        <v>546</v>
      </c>
      <c r="B685">
        <v>833880</v>
      </c>
      <c r="C685" s="61" t="s">
        <v>316</v>
      </c>
      <c r="D685">
        <v>1</v>
      </c>
      <c r="E685" s="61" t="s">
        <v>316</v>
      </c>
      <c r="F685" s="61" t="s">
        <v>317</v>
      </c>
      <c r="G685" s="61" t="s">
        <v>551</v>
      </c>
      <c r="H685">
        <v>14</v>
      </c>
      <c r="I685">
        <v>143208</v>
      </c>
      <c r="J685" t="str">
        <f t="shared" si="10"/>
        <v>F</v>
      </c>
      <c r="K685" t="s">
        <v>427</v>
      </c>
    </row>
    <row r="686" spans="1:11" x14ac:dyDescent="0.25">
      <c r="A686">
        <v>690</v>
      </c>
      <c r="B686">
        <v>833880</v>
      </c>
      <c r="C686" s="61" t="s">
        <v>316</v>
      </c>
      <c r="D686">
        <v>1</v>
      </c>
      <c r="E686" s="61" t="s">
        <v>316</v>
      </c>
      <c r="F686" s="61" t="s">
        <v>317</v>
      </c>
      <c r="G686" s="61" t="s">
        <v>290</v>
      </c>
      <c r="H686">
        <v>14</v>
      </c>
      <c r="I686">
        <v>143216</v>
      </c>
      <c r="J686" t="str">
        <f t="shared" si="10"/>
        <v>F</v>
      </c>
      <c r="K686" t="s">
        <v>427</v>
      </c>
    </row>
    <row r="687" spans="1:11" x14ac:dyDescent="0.25">
      <c r="A687">
        <v>689</v>
      </c>
      <c r="B687">
        <v>833880</v>
      </c>
      <c r="C687" s="61" t="s">
        <v>316</v>
      </c>
      <c r="D687">
        <v>1</v>
      </c>
      <c r="E687" s="61" t="s">
        <v>316</v>
      </c>
      <c r="F687" s="61" t="s">
        <v>317</v>
      </c>
      <c r="G687" s="61" t="s">
        <v>291</v>
      </c>
      <c r="H687">
        <v>14</v>
      </c>
      <c r="I687">
        <v>143217</v>
      </c>
      <c r="J687" t="str">
        <f t="shared" si="10"/>
        <v>F</v>
      </c>
      <c r="K687" t="s">
        <v>427</v>
      </c>
    </row>
    <row r="688" spans="1:11" x14ac:dyDescent="0.25">
      <c r="A688">
        <v>691</v>
      </c>
      <c r="B688">
        <v>833880</v>
      </c>
      <c r="C688" s="61" t="s">
        <v>316</v>
      </c>
      <c r="D688">
        <v>1</v>
      </c>
      <c r="E688" s="61" t="s">
        <v>316</v>
      </c>
      <c r="F688" s="61" t="s">
        <v>317</v>
      </c>
      <c r="G688" s="61" t="s">
        <v>552</v>
      </c>
      <c r="H688">
        <v>14</v>
      </c>
      <c r="I688">
        <v>143221</v>
      </c>
      <c r="J688" t="str">
        <f t="shared" si="10"/>
        <v>F</v>
      </c>
      <c r="K688" t="s">
        <v>427</v>
      </c>
    </row>
    <row r="689" spans="1:11" x14ac:dyDescent="0.25">
      <c r="A689">
        <v>692</v>
      </c>
      <c r="B689">
        <v>833880</v>
      </c>
      <c r="C689" s="61" t="s">
        <v>316</v>
      </c>
      <c r="D689">
        <v>1</v>
      </c>
      <c r="E689" s="61" t="s">
        <v>316</v>
      </c>
      <c r="F689" s="61" t="s">
        <v>317</v>
      </c>
      <c r="G689" s="61" t="s">
        <v>293</v>
      </c>
      <c r="H689">
        <v>14</v>
      </c>
      <c r="I689">
        <v>143222</v>
      </c>
      <c r="J689" t="str">
        <f t="shared" si="10"/>
        <v>F</v>
      </c>
      <c r="K689" t="s">
        <v>427</v>
      </c>
    </row>
    <row r="690" spans="1:11" x14ac:dyDescent="0.25">
      <c r="A690">
        <v>693</v>
      </c>
      <c r="B690">
        <v>833880</v>
      </c>
      <c r="C690" s="61" t="s">
        <v>316</v>
      </c>
      <c r="D690">
        <v>1</v>
      </c>
      <c r="E690" s="61" t="s">
        <v>316</v>
      </c>
      <c r="F690" s="61" t="s">
        <v>317</v>
      </c>
      <c r="G690" s="61" t="s">
        <v>294</v>
      </c>
      <c r="H690">
        <v>14</v>
      </c>
      <c r="I690">
        <v>143223</v>
      </c>
      <c r="J690" t="str">
        <f t="shared" si="10"/>
        <v>F</v>
      </c>
      <c r="K690" t="s">
        <v>427</v>
      </c>
    </row>
    <row r="691" spans="1:11" x14ac:dyDescent="0.25">
      <c r="A691">
        <v>703</v>
      </c>
      <c r="D691">
        <v>1</v>
      </c>
      <c r="E691" s="61" t="s">
        <v>316</v>
      </c>
      <c r="F691" s="61" t="s">
        <v>317</v>
      </c>
      <c r="G691" s="61" t="s">
        <v>326</v>
      </c>
      <c r="H691">
        <v>14</v>
      </c>
      <c r="I691">
        <v>143224</v>
      </c>
      <c r="J691" t="str">
        <f t="shared" si="10"/>
        <v>F</v>
      </c>
      <c r="K691" t="s">
        <v>427</v>
      </c>
    </row>
    <row r="692" spans="1:11" x14ac:dyDescent="0.25">
      <c r="A692">
        <v>620</v>
      </c>
      <c r="D692">
        <v>1</v>
      </c>
      <c r="E692" s="61" t="s">
        <v>316</v>
      </c>
      <c r="F692" s="61" t="s">
        <v>317</v>
      </c>
      <c r="G692" s="61" t="s">
        <v>553</v>
      </c>
      <c r="H692">
        <v>14</v>
      </c>
      <c r="I692">
        <v>143225</v>
      </c>
      <c r="J692" t="str">
        <f t="shared" si="10"/>
        <v>F</v>
      </c>
      <c r="K692" t="s">
        <v>427</v>
      </c>
    </row>
    <row r="693" spans="1:11" x14ac:dyDescent="0.25">
      <c r="A693">
        <v>96</v>
      </c>
      <c r="B693">
        <v>834083</v>
      </c>
      <c r="C693" s="61" t="s">
        <v>327</v>
      </c>
      <c r="D693">
        <v>1</v>
      </c>
      <c r="E693" s="61" t="s">
        <v>327</v>
      </c>
      <c r="F693" s="61" t="s">
        <v>328</v>
      </c>
      <c r="G693" s="61" t="s">
        <v>554</v>
      </c>
      <c r="H693">
        <v>15</v>
      </c>
      <c r="I693">
        <v>92205</v>
      </c>
      <c r="J693" t="str">
        <f t="shared" si="10"/>
        <v>F</v>
      </c>
      <c r="K693" t="s">
        <v>427</v>
      </c>
    </row>
    <row r="694" spans="1:11" x14ac:dyDescent="0.25">
      <c r="A694">
        <v>177</v>
      </c>
      <c r="B694">
        <v>834083</v>
      </c>
      <c r="C694" s="61" t="s">
        <v>327</v>
      </c>
      <c r="D694">
        <v>1</v>
      </c>
      <c r="E694" s="61" t="s">
        <v>327</v>
      </c>
      <c r="F694" s="61" t="s">
        <v>328</v>
      </c>
      <c r="G694" s="61" t="s">
        <v>555</v>
      </c>
      <c r="H694">
        <v>15</v>
      </c>
      <c r="I694">
        <v>92207</v>
      </c>
      <c r="J694" t="str">
        <f t="shared" si="10"/>
        <v>F</v>
      </c>
      <c r="K694" t="s">
        <v>427</v>
      </c>
    </row>
    <row r="695" spans="1:11" x14ac:dyDescent="0.25">
      <c r="A695">
        <v>277</v>
      </c>
      <c r="B695">
        <v>834083</v>
      </c>
      <c r="C695" s="61" t="s">
        <v>327</v>
      </c>
      <c r="D695">
        <v>1</v>
      </c>
      <c r="E695" s="61" t="s">
        <v>327</v>
      </c>
      <c r="F695" s="61" t="s">
        <v>328</v>
      </c>
      <c r="G695" s="61" t="s">
        <v>329</v>
      </c>
      <c r="H695">
        <v>15</v>
      </c>
      <c r="I695">
        <v>92208</v>
      </c>
      <c r="J695" t="str">
        <f t="shared" si="10"/>
        <v>F</v>
      </c>
      <c r="K695" t="s">
        <v>427</v>
      </c>
    </row>
    <row r="696" spans="1:11" x14ac:dyDescent="0.25">
      <c r="A696">
        <v>253</v>
      </c>
      <c r="B696">
        <v>834083</v>
      </c>
      <c r="C696" s="61" t="s">
        <v>327</v>
      </c>
      <c r="D696">
        <v>1</v>
      </c>
      <c r="E696" s="61" t="s">
        <v>327</v>
      </c>
      <c r="F696" s="61" t="s">
        <v>328</v>
      </c>
      <c r="G696" s="61" t="s">
        <v>556</v>
      </c>
      <c r="H696">
        <v>15</v>
      </c>
      <c r="I696">
        <v>92301</v>
      </c>
      <c r="J696" t="str">
        <f t="shared" si="10"/>
        <v>F</v>
      </c>
      <c r="K696" t="s">
        <v>427</v>
      </c>
    </row>
    <row r="697" spans="1:11" x14ac:dyDescent="0.25">
      <c r="A697">
        <v>157</v>
      </c>
      <c r="B697">
        <v>834083</v>
      </c>
      <c r="C697" s="61" t="s">
        <v>327</v>
      </c>
      <c r="D697">
        <v>1</v>
      </c>
      <c r="E697" s="61" t="s">
        <v>327</v>
      </c>
      <c r="F697" s="61" t="s">
        <v>328</v>
      </c>
      <c r="G697" s="61" t="s">
        <v>330</v>
      </c>
      <c r="H697">
        <v>15</v>
      </c>
      <c r="I697">
        <v>92307</v>
      </c>
      <c r="J697" t="str">
        <f t="shared" si="10"/>
        <v>F</v>
      </c>
      <c r="K697" t="s">
        <v>427</v>
      </c>
    </row>
    <row r="698" spans="1:11" x14ac:dyDescent="0.25">
      <c r="A698">
        <v>210</v>
      </c>
      <c r="B698">
        <v>834083</v>
      </c>
      <c r="C698" s="61" t="s">
        <v>327</v>
      </c>
      <c r="D698">
        <v>1</v>
      </c>
      <c r="E698" s="61" t="s">
        <v>327</v>
      </c>
      <c r="F698" s="61" t="s">
        <v>328</v>
      </c>
      <c r="G698" s="61" t="s">
        <v>331</v>
      </c>
      <c r="H698">
        <v>15</v>
      </c>
      <c r="I698">
        <v>92308</v>
      </c>
      <c r="J698" t="str">
        <f t="shared" si="10"/>
        <v>F</v>
      </c>
      <c r="K698" t="s">
        <v>427</v>
      </c>
    </row>
    <row r="699" spans="1:11" x14ac:dyDescent="0.25">
      <c r="A699">
        <v>263</v>
      </c>
      <c r="B699">
        <v>834083</v>
      </c>
      <c r="C699" s="61" t="s">
        <v>327</v>
      </c>
      <c r="D699">
        <v>1</v>
      </c>
      <c r="E699" s="61" t="s">
        <v>327</v>
      </c>
      <c r="F699" s="61" t="s">
        <v>328</v>
      </c>
      <c r="G699" s="61" t="s">
        <v>332</v>
      </c>
      <c r="H699">
        <v>15</v>
      </c>
      <c r="I699">
        <v>92309</v>
      </c>
      <c r="J699" t="str">
        <f t="shared" si="10"/>
        <v>F</v>
      </c>
      <c r="K699" t="s">
        <v>427</v>
      </c>
    </row>
    <row r="700" spans="1:11" x14ac:dyDescent="0.25">
      <c r="A700">
        <v>233</v>
      </c>
      <c r="B700">
        <v>834083</v>
      </c>
      <c r="C700" s="61" t="s">
        <v>327</v>
      </c>
      <c r="D700">
        <v>1</v>
      </c>
      <c r="E700" s="61" t="s">
        <v>327</v>
      </c>
      <c r="F700" s="61" t="s">
        <v>328</v>
      </c>
      <c r="G700" s="61" t="s">
        <v>557</v>
      </c>
      <c r="H700">
        <v>15</v>
      </c>
      <c r="I700">
        <v>92310</v>
      </c>
      <c r="J700" t="str">
        <f t="shared" si="10"/>
        <v>F</v>
      </c>
      <c r="K700" t="s">
        <v>427</v>
      </c>
    </row>
    <row r="701" spans="1:11" x14ac:dyDescent="0.25">
      <c r="A701">
        <v>254</v>
      </c>
      <c r="B701">
        <v>834083</v>
      </c>
      <c r="C701" s="61" t="s">
        <v>327</v>
      </c>
      <c r="D701">
        <v>1</v>
      </c>
      <c r="E701" s="61" t="s">
        <v>327</v>
      </c>
      <c r="F701" s="61" t="s">
        <v>328</v>
      </c>
      <c r="G701" s="61" t="s">
        <v>333</v>
      </c>
      <c r="H701">
        <v>15</v>
      </c>
      <c r="I701">
        <v>92311</v>
      </c>
      <c r="J701" t="str">
        <f t="shared" si="10"/>
        <v>F</v>
      </c>
      <c r="K701" t="s">
        <v>427</v>
      </c>
    </row>
    <row r="702" spans="1:11" x14ac:dyDescent="0.25">
      <c r="A702">
        <v>255</v>
      </c>
      <c r="B702">
        <v>834083</v>
      </c>
      <c r="C702" s="61" t="s">
        <v>327</v>
      </c>
      <c r="D702">
        <v>1</v>
      </c>
      <c r="E702" s="61" t="s">
        <v>327</v>
      </c>
      <c r="F702" s="61" t="s">
        <v>328</v>
      </c>
      <c r="G702" s="61" t="s">
        <v>334</v>
      </c>
      <c r="H702">
        <v>15</v>
      </c>
      <c r="I702">
        <v>92312</v>
      </c>
      <c r="J702" t="str">
        <f t="shared" si="10"/>
        <v>F</v>
      </c>
      <c r="K702" t="s">
        <v>427</v>
      </c>
    </row>
    <row r="703" spans="1:11" x14ac:dyDescent="0.25">
      <c r="A703">
        <v>236</v>
      </c>
      <c r="B703">
        <v>834083</v>
      </c>
      <c r="C703" s="61" t="s">
        <v>327</v>
      </c>
      <c r="D703">
        <v>1</v>
      </c>
      <c r="E703" s="61" t="s">
        <v>327</v>
      </c>
      <c r="F703" s="61" t="s">
        <v>328</v>
      </c>
      <c r="G703" s="61" t="s">
        <v>558</v>
      </c>
      <c r="H703">
        <v>15</v>
      </c>
      <c r="I703">
        <v>92315</v>
      </c>
      <c r="J703" t="str">
        <f t="shared" si="10"/>
        <v>F</v>
      </c>
      <c r="K703" t="s">
        <v>427</v>
      </c>
    </row>
    <row r="704" spans="1:11" x14ac:dyDescent="0.25">
      <c r="A704">
        <v>235</v>
      </c>
      <c r="B704">
        <v>834083</v>
      </c>
      <c r="C704" s="61" t="s">
        <v>327</v>
      </c>
      <c r="D704">
        <v>1</v>
      </c>
      <c r="E704" s="61" t="s">
        <v>327</v>
      </c>
      <c r="F704" s="61" t="s">
        <v>328</v>
      </c>
      <c r="G704" s="61" t="s">
        <v>559</v>
      </c>
      <c r="H704">
        <v>15</v>
      </c>
      <c r="I704">
        <v>92316</v>
      </c>
      <c r="J704" t="str">
        <f t="shared" si="10"/>
        <v>F</v>
      </c>
      <c r="K704" t="s">
        <v>427</v>
      </c>
    </row>
    <row r="705" spans="1:11" x14ac:dyDescent="0.25">
      <c r="A705">
        <v>155</v>
      </c>
      <c r="B705">
        <v>834083</v>
      </c>
      <c r="C705" s="61" t="s">
        <v>327</v>
      </c>
      <c r="D705">
        <v>1</v>
      </c>
      <c r="E705" s="61" t="s">
        <v>327</v>
      </c>
      <c r="F705" s="61" t="s">
        <v>328</v>
      </c>
      <c r="G705" s="61" t="s">
        <v>305</v>
      </c>
      <c r="H705">
        <v>15</v>
      </c>
      <c r="I705">
        <v>92401</v>
      </c>
      <c r="J705" t="str">
        <f t="shared" si="10"/>
        <v>F</v>
      </c>
      <c r="K705" t="s">
        <v>427</v>
      </c>
    </row>
    <row r="706" spans="1:11" x14ac:dyDescent="0.25">
      <c r="A706">
        <v>154</v>
      </c>
      <c r="B706">
        <v>834083</v>
      </c>
      <c r="C706" s="61" t="s">
        <v>327</v>
      </c>
      <c r="D706">
        <v>1</v>
      </c>
      <c r="E706" s="61" t="s">
        <v>327</v>
      </c>
      <c r="F706" s="61" t="s">
        <v>328</v>
      </c>
      <c r="G706" s="61" t="s">
        <v>560</v>
      </c>
      <c r="H706">
        <v>15</v>
      </c>
      <c r="I706">
        <v>92402</v>
      </c>
      <c r="J706" t="str">
        <f t="shared" ref="J706:J769" si="11">IF(I706=I707,"T","F")</f>
        <v>F</v>
      </c>
      <c r="K706" t="s">
        <v>427</v>
      </c>
    </row>
    <row r="707" spans="1:11" x14ac:dyDescent="0.25">
      <c r="A707">
        <v>153</v>
      </c>
      <c r="B707">
        <v>834083</v>
      </c>
      <c r="C707" s="61" t="s">
        <v>327</v>
      </c>
      <c r="D707">
        <v>1</v>
      </c>
      <c r="E707" s="61" t="s">
        <v>327</v>
      </c>
      <c r="F707" s="61" t="s">
        <v>328</v>
      </c>
      <c r="G707" s="61" t="s">
        <v>561</v>
      </c>
      <c r="H707">
        <v>15</v>
      </c>
      <c r="I707">
        <v>92403</v>
      </c>
      <c r="J707" t="str">
        <f t="shared" si="11"/>
        <v>F</v>
      </c>
      <c r="K707" t="s">
        <v>427</v>
      </c>
    </row>
    <row r="708" spans="1:11" x14ac:dyDescent="0.25">
      <c r="A708">
        <v>156</v>
      </c>
      <c r="B708">
        <v>834083</v>
      </c>
      <c r="C708" s="61" t="s">
        <v>327</v>
      </c>
      <c r="D708">
        <v>1</v>
      </c>
      <c r="E708" s="61" t="s">
        <v>327</v>
      </c>
      <c r="F708" s="61" t="s">
        <v>328</v>
      </c>
      <c r="G708" s="61" t="s">
        <v>335</v>
      </c>
      <c r="H708">
        <v>15</v>
      </c>
      <c r="I708">
        <v>92412</v>
      </c>
      <c r="J708" t="str">
        <f t="shared" si="11"/>
        <v>F</v>
      </c>
      <c r="K708" t="s">
        <v>427</v>
      </c>
    </row>
    <row r="709" spans="1:11" x14ac:dyDescent="0.25">
      <c r="A709">
        <v>717</v>
      </c>
      <c r="D709">
        <v>1</v>
      </c>
      <c r="E709" s="61" t="s">
        <v>327</v>
      </c>
      <c r="F709" s="61" t="s">
        <v>328</v>
      </c>
      <c r="G709" s="61" t="s">
        <v>562</v>
      </c>
      <c r="H709">
        <v>15</v>
      </c>
      <c r="I709">
        <v>102408</v>
      </c>
      <c r="J709" t="str">
        <f t="shared" si="11"/>
        <v>F</v>
      </c>
      <c r="K709" t="s">
        <v>427</v>
      </c>
    </row>
    <row r="710" spans="1:11" x14ac:dyDescent="0.25">
      <c r="A710">
        <v>725</v>
      </c>
      <c r="D710">
        <v>1</v>
      </c>
      <c r="E710" s="61" t="s">
        <v>327</v>
      </c>
      <c r="F710" s="61" t="s">
        <v>328</v>
      </c>
      <c r="G710" s="61" t="s">
        <v>336</v>
      </c>
      <c r="H710">
        <v>15</v>
      </c>
      <c r="I710">
        <v>102417</v>
      </c>
      <c r="J710" t="str">
        <f t="shared" si="11"/>
        <v>F</v>
      </c>
      <c r="K710" t="s">
        <v>427</v>
      </c>
    </row>
    <row r="711" spans="1:11" x14ac:dyDescent="0.25">
      <c r="A711">
        <v>194</v>
      </c>
      <c r="B711">
        <v>834083</v>
      </c>
      <c r="C711" s="61" t="s">
        <v>327</v>
      </c>
      <c r="D711">
        <v>1</v>
      </c>
      <c r="E711" s="61" t="s">
        <v>327</v>
      </c>
      <c r="F711" s="61" t="s">
        <v>328</v>
      </c>
      <c r="G711" s="61" t="s">
        <v>337</v>
      </c>
      <c r="H711">
        <v>15</v>
      </c>
      <c r="I711">
        <v>102419</v>
      </c>
      <c r="J711" t="str">
        <f t="shared" si="11"/>
        <v>F</v>
      </c>
      <c r="K711" t="s">
        <v>427</v>
      </c>
    </row>
    <row r="712" spans="1:11" x14ac:dyDescent="0.25">
      <c r="A712">
        <v>726</v>
      </c>
      <c r="D712">
        <v>1</v>
      </c>
      <c r="E712" s="61" t="s">
        <v>327</v>
      </c>
      <c r="F712" s="61" t="s">
        <v>328</v>
      </c>
      <c r="G712" s="61" t="s">
        <v>338</v>
      </c>
      <c r="H712">
        <v>15</v>
      </c>
      <c r="I712">
        <v>102420</v>
      </c>
      <c r="J712" t="str">
        <f t="shared" si="11"/>
        <v>F</v>
      </c>
      <c r="K712" t="s">
        <v>427</v>
      </c>
    </row>
    <row r="713" spans="1:11" x14ac:dyDescent="0.25">
      <c r="A713">
        <v>720</v>
      </c>
      <c r="D713">
        <v>1</v>
      </c>
      <c r="E713" s="61" t="s">
        <v>327</v>
      </c>
      <c r="F713" s="61" t="s">
        <v>328</v>
      </c>
      <c r="G713" s="61" t="s">
        <v>339</v>
      </c>
      <c r="H713">
        <v>15</v>
      </c>
      <c r="I713">
        <v>102429</v>
      </c>
      <c r="J713" t="str">
        <f t="shared" si="11"/>
        <v>F</v>
      </c>
      <c r="K713" t="s">
        <v>427</v>
      </c>
    </row>
    <row r="714" spans="1:11" x14ac:dyDescent="0.25">
      <c r="A714">
        <v>142</v>
      </c>
      <c r="B714">
        <v>834083</v>
      </c>
      <c r="C714" s="61" t="s">
        <v>327</v>
      </c>
      <c r="D714">
        <v>1</v>
      </c>
      <c r="E714" s="61" t="s">
        <v>327</v>
      </c>
      <c r="F714" s="61" t="s">
        <v>328</v>
      </c>
      <c r="G714" s="61" t="s">
        <v>563</v>
      </c>
      <c r="H714">
        <v>15</v>
      </c>
      <c r="I714">
        <v>102430</v>
      </c>
      <c r="J714" t="str">
        <f t="shared" si="11"/>
        <v>F</v>
      </c>
      <c r="K714" t="s">
        <v>427</v>
      </c>
    </row>
    <row r="715" spans="1:11" x14ac:dyDescent="0.25">
      <c r="A715">
        <v>101</v>
      </c>
      <c r="B715">
        <v>834083</v>
      </c>
      <c r="C715" s="61" t="s">
        <v>327</v>
      </c>
      <c r="D715">
        <v>1</v>
      </c>
      <c r="E715" s="61" t="s">
        <v>327</v>
      </c>
      <c r="F715" s="61" t="s">
        <v>328</v>
      </c>
      <c r="G715" s="61" t="s">
        <v>564</v>
      </c>
      <c r="H715">
        <v>15</v>
      </c>
      <c r="I715">
        <v>102432</v>
      </c>
      <c r="J715" t="str">
        <f t="shared" si="11"/>
        <v>F</v>
      </c>
      <c r="K715" t="s">
        <v>427</v>
      </c>
    </row>
    <row r="716" spans="1:11" x14ac:dyDescent="0.25">
      <c r="A716">
        <v>100</v>
      </c>
      <c r="B716">
        <v>834083</v>
      </c>
      <c r="C716" s="61" t="s">
        <v>327</v>
      </c>
      <c r="D716">
        <v>1</v>
      </c>
      <c r="E716" s="61" t="s">
        <v>327</v>
      </c>
      <c r="F716" s="61" t="s">
        <v>328</v>
      </c>
      <c r="G716" s="61" t="s">
        <v>340</v>
      </c>
      <c r="H716">
        <v>15</v>
      </c>
      <c r="I716">
        <v>102433</v>
      </c>
      <c r="J716" t="str">
        <f t="shared" si="11"/>
        <v>F</v>
      </c>
      <c r="K716" t="s">
        <v>427</v>
      </c>
    </row>
    <row r="717" spans="1:11" x14ac:dyDescent="0.25">
      <c r="A717">
        <v>152</v>
      </c>
      <c r="B717">
        <v>834083</v>
      </c>
      <c r="C717" s="61" t="s">
        <v>327</v>
      </c>
      <c r="D717">
        <v>1</v>
      </c>
      <c r="E717" s="61" t="s">
        <v>327</v>
      </c>
      <c r="F717" s="61" t="s">
        <v>328</v>
      </c>
      <c r="G717" s="61" t="s">
        <v>341</v>
      </c>
      <c r="H717">
        <v>15</v>
      </c>
      <c r="I717">
        <v>102434</v>
      </c>
      <c r="J717" t="str">
        <f t="shared" si="11"/>
        <v>F</v>
      </c>
      <c r="K717" t="s">
        <v>427</v>
      </c>
    </row>
    <row r="718" spans="1:11" x14ac:dyDescent="0.25">
      <c r="A718">
        <v>207</v>
      </c>
      <c r="B718">
        <v>834083</v>
      </c>
      <c r="C718" s="61" t="s">
        <v>327</v>
      </c>
      <c r="D718">
        <v>1</v>
      </c>
      <c r="E718" s="61" t="s">
        <v>327</v>
      </c>
      <c r="F718" s="61" t="s">
        <v>328</v>
      </c>
      <c r="G718" s="61" t="s">
        <v>565</v>
      </c>
      <c r="H718">
        <v>15</v>
      </c>
      <c r="I718">
        <v>102503</v>
      </c>
      <c r="J718" t="str">
        <f t="shared" si="11"/>
        <v>F</v>
      </c>
      <c r="K718" t="s">
        <v>427</v>
      </c>
    </row>
    <row r="719" spans="1:11" x14ac:dyDescent="0.25">
      <c r="A719">
        <v>208</v>
      </c>
      <c r="B719">
        <v>834083</v>
      </c>
      <c r="C719" s="61" t="s">
        <v>327</v>
      </c>
      <c r="D719">
        <v>1</v>
      </c>
      <c r="E719" s="61" t="s">
        <v>327</v>
      </c>
      <c r="F719" s="61" t="s">
        <v>328</v>
      </c>
      <c r="G719" s="61" t="s">
        <v>342</v>
      </c>
      <c r="H719">
        <v>15</v>
      </c>
      <c r="I719">
        <v>102504</v>
      </c>
      <c r="J719" t="str">
        <f t="shared" si="11"/>
        <v>F</v>
      </c>
      <c r="K719" t="s">
        <v>427</v>
      </c>
    </row>
    <row r="720" spans="1:11" x14ac:dyDescent="0.25">
      <c r="A720">
        <v>9</v>
      </c>
      <c r="B720">
        <v>834083</v>
      </c>
      <c r="C720" s="61" t="s">
        <v>327</v>
      </c>
      <c r="D720">
        <v>1</v>
      </c>
      <c r="E720" s="61" t="s">
        <v>327</v>
      </c>
      <c r="F720" s="61" t="s">
        <v>328</v>
      </c>
      <c r="G720" s="61" t="s">
        <v>566</v>
      </c>
      <c r="H720">
        <v>15</v>
      </c>
      <c r="I720">
        <v>102505</v>
      </c>
      <c r="J720" t="str">
        <f t="shared" si="11"/>
        <v>F</v>
      </c>
      <c r="K720" t="s">
        <v>427</v>
      </c>
    </row>
    <row r="721" spans="1:11" x14ac:dyDescent="0.25">
      <c r="A721">
        <v>209</v>
      </c>
      <c r="B721">
        <v>834083</v>
      </c>
      <c r="C721" s="61" t="s">
        <v>327</v>
      </c>
      <c r="D721">
        <v>1</v>
      </c>
      <c r="E721" s="61" t="s">
        <v>327</v>
      </c>
      <c r="F721" s="61" t="s">
        <v>328</v>
      </c>
      <c r="G721" s="61" t="s">
        <v>343</v>
      </c>
      <c r="H721">
        <v>15</v>
      </c>
      <c r="I721">
        <v>102510</v>
      </c>
      <c r="J721" t="str">
        <f t="shared" si="11"/>
        <v>F</v>
      </c>
      <c r="K721" t="s">
        <v>427</v>
      </c>
    </row>
    <row r="722" spans="1:11" x14ac:dyDescent="0.25">
      <c r="A722">
        <v>162</v>
      </c>
      <c r="B722">
        <v>834083</v>
      </c>
      <c r="C722" s="61" t="s">
        <v>327</v>
      </c>
      <c r="D722">
        <v>1</v>
      </c>
      <c r="E722" s="61" t="s">
        <v>327</v>
      </c>
      <c r="F722" s="61" t="s">
        <v>328</v>
      </c>
      <c r="G722" s="61" t="s">
        <v>567</v>
      </c>
      <c r="H722">
        <v>15</v>
      </c>
      <c r="I722">
        <v>102513</v>
      </c>
      <c r="J722" t="str">
        <f t="shared" si="11"/>
        <v>F</v>
      </c>
      <c r="K722" t="s">
        <v>427</v>
      </c>
    </row>
    <row r="723" spans="1:11" x14ac:dyDescent="0.25">
      <c r="A723">
        <v>161</v>
      </c>
      <c r="B723">
        <v>834083</v>
      </c>
      <c r="C723" s="61" t="s">
        <v>327</v>
      </c>
      <c r="D723">
        <v>1</v>
      </c>
      <c r="E723" s="61" t="s">
        <v>327</v>
      </c>
      <c r="F723" s="61" t="s">
        <v>328</v>
      </c>
      <c r="G723" s="61" t="s">
        <v>568</v>
      </c>
      <c r="H723">
        <v>15</v>
      </c>
      <c r="I723">
        <v>102514</v>
      </c>
      <c r="J723" t="str">
        <f t="shared" si="11"/>
        <v>F</v>
      </c>
      <c r="K723" t="s">
        <v>427</v>
      </c>
    </row>
    <row r="724" spans="1:11" x14ac:dyDescent="0.25">
      <c r="A724">
        <v>160</v>
      </c>
      <c r="B724">
        <v>834083</v>
      </c>
      <c r="C724" s="61" t="s">
        <v>327</v>
      </c>
      <c r="D724">
        <v>1</v>
      </c>
      <c r="E724" s="61" t="s">
        <v>327</v>
      </c>
      <c r="F724" s="61" t="s">
        <v>328</v>
      </c>
      <c r="G724" s="61" t="s">
        <v>569</v>
      </c>
      <c r="H724">
        <v>15</v>
      </c>
      <c r="I724">
        <v>102515</v>
      </c>
      <c r="J724" t="str">
        <f t="shared" si="11"/>
        <v>F</v>
      </c>
      <c r="K724" t="s">
        <v>427</v>
      </c>
    </row>
    <row r="725" spans="1:11" x14ac:dyDescent="0.25">
      <c r="A725">
        <v>195</v>
      </c>
      <c r="B725">
        <v>834083</v>
      </c>
      <c r="C725" s="61" t="s">
        <v>327</v>
      </c>
      <c r="D725">
        <v>1</v>
      </c>
      <c r="E725" s="61" t="s">
        <v>327</v>
      </c>
      <c r="F725" s="61" t="s">
        <v>328</v>
      </c>
      <c r="G725" s="61" t="s">
        <v>344</v>
      </c>
      <c r="H725">
        <v>15</v>
      </c>
      <c r="I725">
        <v>102524</v>
      </c>
      <c r="J725" t="str">
        <f t="shared" si="11"/>
        <v>F</v>
      </c>
      <c r="K725" t="s">
        <v>427</v>
      </c>
    </row>
    <row r="726" spans="1:11" x14ac:dyDescent="0.25">
      <c r="A726">
        <v>6</v>
      </c>
      <c r="B726">
        <v>834083</v>
      </c>
      <c r="C726" s="61" t="s">
        <v>327</v>
      </c>
      <c r="D726">
        <v>1</v>
      </c>
      <c r="E726" s="61" t="s">
        <v>327</v>
      </c>
      <c r="F726" s="61" t="s">
        <v>328</v>
      </c>
      <c r="G726" s="61" t="s">
        <v>570</v>
      </c>
      <c r="H726">
        <v>15</v>
      </c>
      <c r="I726">
        <v>112530</v>
      </c>
      <c r="J726" t="str">
        <f t="shared" si="11"/>
        <v>F</v>
      </c>
      <c r="K726" t="s">
        <v>427</v>
      </c>
    </row>
    <row r="727" spans="1:11" x14ac:dyDescent="0.25">
      <c r="A727">
        <v>91</v>
      </c>
      <c r="B727">
        <v>834083</v>
      </c>
      <c r="C727" s="61" t="s">
        <v>327</v>
      </c>
      <c r="D727">
        <v>1</v>
      </c>
      <c r="E727" s="61" t="s">
        <v>327</v>
      </c>
      <c r="F727" s="61" t="s">
        <v>328</v>
      </c>
      <c r="G727" s="61" t="s">
        <v>345</v>
      </c>
      <c r="H727">
        <v>15</v>
      </c>
      <c r="I727">
        <v>112531</v>
      </c>
      <c r="J727" t="str">
        <f t="shared" si="11"/>
        <v>F</v>
      </c>
      <c r="K727" t="s">
        <v>427</v>
      </c>
    </row>
    <row r="728" spans="1:11" x14ac:dyDescent="0.25">
      <c r="A728">
        <v>90</v>
      </c>
      <c r="B728">
        <v>834083</v>
      </c>
      <c r="C728" s="61" t="s">
        <v>327</v>
      </c>
      <c r="D728">
        <v>1</v>
      </c>
      <c r="E728" s="61" t="s">
        <v>327</v>
      </c>
      <c r="F728" s="61" t="s">
        <v>328</v>
      </c>
      <c r="G728" s="61" t="s">
        <v>346</v>
      </c>
      <c r="H728">
        <v>15</v>
      </c>
      <c r="I728">
        <v>112532</v>
      </c>
      <c r="J728" t="str">
        <f t="shared" si="11"/>
        <v>F</v>
      </c>
      <c r="K728" t="s">
        <v>427</v>
      </c>
    </row>
    <row r="729" spans="1:11" x14ac:dyDescent="0.25">
      <c r="A729">
        <v>187</v>
      </c>
      <c r="B729">
        <v>834083</v>
      </c>
      <c r="C729" s="61" t="s">
        <v>327</v>
      </c>
      <c r="D729">
        <v>1</v>
      </c>
      <c r="E729" s="61" t="s">
        <v>327</v>
      </c>
      <c r="F729" s="61" t="s">
        <v>328</v>
      </c>
      <c r="G729" s="61" t="s">
        <v>571</v>
      </c>
      <c r="H729">
        <v>15</v>
      </c>
      <c r="I729">
        <v>112605</v>
      </c>
      <c r="J729" t="str">
        <f t="shared" si="11"/>
        <v>F</v>
      </c>
      <c r="K729" t="s">
        <v>427</v>
      </c>
    </row>
    <row r="730" spans="1:11" x14ac:dyDescent="0.25">
      <c r="A730">
        <v>186</v>
      </c>
      <c r="B730">
        <v>834083</v>
      </c>
      <c r="C730" s="61" t="s">
        <v>327</v>
      </c>
      <c r="D730">
        <v>1</v>
      </c>
      <c r="E730" s="61" t="s">
        <v>327</v>
      </c>
      <c r="F730" s="61" t="s">
        <v>328</v>
      </c>
      <c r="G730" s="61" t="s">
        <v>572</v>
      </c>
      <c r="H730">
        <v>15</v>
      </c>
      <c r="I730">
        <v>112606</v>
      </c>
      <c r="J730" t="str">
        <f t="shared" si="11"/>
        <v>F</v>
      </c>
      <c r="K730" t="s">
        <v>427</v>
      </c>
    </row>
    <row r="731" spans="1:11" x14ac:dyDescent="0.25">
      <c r="A731">
        <v>188</v>
      </c>
      <c r="B731">
        <v>834083</v>
      </c>
      <c r="C731" s="61" t="s">
        <v>327</v>
      </c>
      <c r="D731">
        <v>1</v>
      </c>
      <c r="E731" s="61" t="s">
        <v>327</v>
      </c>
      <c r="F731" s="61" t="s">
        <v>328</v>
      </c>
      <c r="G731" s="61" t="s">
        <v>573</v>
      </c>
      <c r="H731">
        <v>15</v>
      </c>
      <c r="I731">
        <v>112608</v>
      </c>
      <c r="J731" t="str">
        <f t="shared" si="11"/>
        <v>F</v>
      </c>
      <c r="K731" t="s">
        <v>427</v>
      </c>
    </row>
    <row r="732" spans="1:11" x14ac:dyDescent="0.25">
      <c r="A732">
        <v>189</v>
      </c>
      <c r="B732">
        <v>834083</v>
      </c>
      <c r="C732" s="61" t="s">
        <v>327</v>
      </c>
      <c r="D732">
        <v>1</v>
      </c>
      <c r="E732" s="61" t="s">
        <v>327</v>
      </c>
      <c r="F732" s="61" t="s">
        <v>328</v>
      </c>
      <c r="G732" s="61" t="s">
        <v>574</v>
      </c>
      <c r="H732">
        <v>15</v>
      </c>
      <c r="I732">
        <v>112609</v>
      </c>
      <c r="J732" t="str">
        <f t="shared" si="11"/>
        <v>F</v>
      </c>
      <c r="K732" t="s">
        <v>427</v>
      </c>
    </row>
    <row r="733" spans="1:11" x14ac:dyDescent="0.25">
      <c r="A733">
        <v>191</v>
      </c>
      <c r="B733">
        <v>834083</v>
      </c>
      <c r="C733" s="61" t="s">
        <v>327</v>
      </c>
      <c r="D733">
        <v>1</v>
      </c>
      <c r="E733" s="61" t="s">
        <v>327</v>
      </c>
      <c r="F733" s="61" t="s">
        <v>328</v>
      </c>
      <c r="G733" s="61" t="s">
        <v>575</v>
      </c>
      <c r="H733">
        <v>15</v>
      </c>
      <c r="I733">
        <v>112615</v>
      </c>
      <c r="J733" t="str">
        <f t="shared" si="11"/>
        <v>F</v>
      </c>
      <c r="K733" t="s">
        <v>427</v>
      </c>
    </row>
    <row r="734" spans="1:11" x14ac:dyDescent="0.25">
      <c r="A734">
        <v>190</v>
      </c>
      <c r="B734">
        <v>834083</v>
      </c>
      <c r="C734" s="61" t="s">
        <v>327</v>
      </c>
      <c r="D734">
        <v>1</v>
      </c>
      <c r="E734" s="61" t="s">
        <v>327</v>
      </c>
      <c r="F734" s="61" t="s">
        <v>328</v>
      </c>
      <c r="G734" s="61" t="s">
        <v>576</v>
      </c>
      <c r="H734">
        <v>15</v>
      </c>
      <c r="I734">
        <v>112616</v>
      </c>
      <c r="J734" t="str">
        <f t="shared" si="11"/>
        <v>F</v>
      </c>
      <c r="K734" t="s">
        <v>427</v>
      </c>
    </row>
    <row r="735" spans="1:11" x14ac:dyDescent="0.25">
      <c r="A735">
        <v>192</v>
      </c>
      <c r="B735">
        <v>834083</v>
      </c>
      <c r="C735" s="61" t="s">
        <v>327</v>
      </c>
      <c r="D735">
        <v>1</v>
      </c>
      <c r="E735" s="61" t="s">
        <v>327</v>
      </c>
      <c r="F735" s="61" t="s">
        <v>328</v>
      </c>
      <c r="G735" s="61" t="s">
        <v>577</v>
      </c>
      <c r="H735">
        <v>15</v>
      </c>
      <c r="I735">
        <v>112622</v>
      </c>
      <c r="J735" t="str">
        <f t="shared" si="11"/>
        <v>F</v>
      </c>
      <c r="K735" t="s">
        <v>427</v>
      </c>
    </row>
    <row r="736" spans="1:11" x14ac:dyDescent="0.25">
      <c r="A736">
        <v>193</v>
      </c>
      <c r="B736">
        <v>834083</v>
      </c>
      <c r="C736" s="61" t="s">
        <v>327</v>
      </c>
      <c r="D736">
        <v>1</v>
      </c>
      <c r="E736" s="61" t="s">
        <v>327</v>
      </c>
      <c r="F736" s="61" t="s">
        <v>328</v>
      </c>
      <c r="G736" s="61" t="s">
        <v>347</v>
      </c>
      <c r="H736">
        <v>15</v>
      </c>
      <c r="I736">
        <v>112623</v>
      </c>
      <c r="J736" t="str">
        <f t="shared" si="11"/>
        <v>F</v>
      </c>
      <c r="K736" t="s">
        <v>427</v>
      </c>
    </row>
    <row r="737" spans="1:11" x14ac:dyDescent="0.25">
      <c r="A737">
        <v>5</v>
      </c>
      <c r="B737">
        <v>834083</v>
      </c>
      <c r="C737" s="61" t="s">
        <v>327</v>
      </c>
      <c r="D737">
        <v>1</v>
      </c>
      <c r="E737" s="61" t="s">
        <v>327</v>
      </c>
      <c r="F737" s="61" t="s">
        <v>328</v>
      </c>
      <c r="G737" s="61" t="s">
        <v>578</v>
      </c>
      <c r="H737">
        <v>15</v>
      </c>
      <c r="I737">
        <v>112625</v>
      </c>
      <c r="J737" t="str">
        <f t="shared" si="11"/>
        <v>F</v>
      </c>
      <c r="K737" t="s">
        <v>427</v>
      </c>
    </row>
    <row r="738" spans="1:11" x14ac:dyDescent="0.25">
      <c r="A738">
        <v>135</v>
      </c>
      <c r="B738">
        <v>834083</v>
      </c>
      <c r="C738" s="61" t="s">
        <v>327</v>
      </c>
      <c r="D738">
        <v>1</v>
      </c>
      <c r="E738" s="61" t="s">
        <v>327</v>
      </c>
      <c r="F738" s="61" t="s">
        <v>328</v>
      </c>
      <c r="G738" s="61" t="s">
        <v>348</v>
      </c>
      <c r="H738">
        <v>15</v>
      </c>
      <c r="I738">
        <v>112626</v>
      </c>
      <c r="J738" t="str">
        <f t="shared" si="11"/>
        <v>F</v>
      </c>
      <c r="K738" t="s">
        <v>427</v>
      </c>
    </row>
    <row r="739" spans="1:11" x14ac:dyDescent="0.25">
      <c r="A739">
        <v>184</v>
      </c>
      <c r="B739">
        <v>834083</v>
      </c>
      <c r="C739" s="61" t="s">
        <v>327</v>
      </c>
      <c r="D739">
        <v>1</v>
      </c>
      <c r="E739" s="61" t="s">
        <v>327</v>
      </c>
      <c r="F739" s="61" t="s">
        <v>328</v>
      </c>
      <c r="G739" s="61" t="s">
        <v>493</v>
      </c>
      <c r="H739">
        <v>15</v>
      </c>
      <c r="I739">
        <v>122630</v>
      </c>
      <c r="J739" t="str">
        <f t="shared" si="11"/>
        <v>F</v>
      </c>
      <c r="K739" t="s">
        <v>427</v>
      </c>
    </row>
    <row r="740" spans="1:11" x14ac:dyDescent="0.25">
      <c r="A740">
        <v>185</v>
      </c>
      <c r="B740">
        <v>834083</v>
      </c>
      <c r="C740" s="61" t="s">
        <v>327</v>
      </c>
      <c r="D740">
        <v>1</v>
      </c>
      <c r="E740" s="61" t="s">
        <v>327</v>
      </c>
      <c r="F740" s="61" t="s">
        <v>328</v>
      </c>
      <c r="G740" s="61" t="s">
        <v>579</v>
      </c>
      <c r="H740">
        <v>15</v>
      </c>
      <c r="I740">
        <v>122631</v>
      </c>
      <c r="J740" t="str">
        <f t="shared" si="11"/>
        <v>F</v>
      </c>
      <c r="K740" t="s">
        <v>427</v>
      </c>
    </row>
    <row r="741" spans="1:11" x14ac:dyDescent="0.25">
      <c r="A741">
        <v>856</v>
      </c>
      <c r="B741">
        <v>834159</v>
      </c>
      <c r="C741" s="61" t="s">
        <v>349</v>
      </c>
      <c r="D741">
        <v>1</v>
      </c>
      <c r="E741" s="61" t="s">
        <v>349</v>
      </c>
      <c r="F741" s="61" t="s">
        <v>350</v>
      </c>
      <c r="G741" s="61" t="s">
        <v>351</v>
      </c>
      <c r="H741">
        <v>16</v>
      </c>
      <c r="I741">
        <v>215103</v>
      </c>
      <c r="J741" t="str">
        <f t="shared" si="11"/>
        <v>F</v>
      </c>
      <c r="K741" t="s">
        <v>427</v>
      </c>
    </row>
    <row r="742" spans="1:11" x14ac:dyDescent="0.25">
      <c r="A742">
        <v>476</v>
      </c>
      <c r="B742">
        <v>834159</v>
      </c>
      <c r="C742" s="61" t="s">
        <v>349</v>
      </c>
      <c r="D742">
        <v>1</v>
      </c>
      <c r="E742" s="61" t="s">
        <v>349</v>
      </c>
      <c r="F742" s="61" t="s">
        <v>350</v>
      </c>
      <c r="G742" s="61" t="s">
        <v>352</v>
      </c>
      <c r="H742">
        <v>16</v>
      </c>
      <c r="I742">
        <v>215104</v>
      </c>
      <c r="J742" t="str">
        <f t="shared" si="11"/>
        <v>F</v>
      </c>
      <c r="K742" t="s">
        <v>427</v>
      </c>
    </row>
    <row r="743" spans="1:11" x14ac:dyDescent="0.25">
      <c r="A743">
        <v>658</v>
      </c>
      <c r="B743">
        <v>834159</v>
      </c>
      <c r="C743" s="61" t="s">
        <v>349</v>
      </c>
      <c r="D743">
        <v>1</v>
      </c>
      <c r="E743" s="61" t="s">
        <v>349</v>
      </c>
      <c r="F743" s="61" t="s">
        <v>350</v>
      </c>
      <c r="G743" s="61" t="s">
        <v>353</v>
      </c>
      <c r="H743">
        <v>16</v>
      </c>
      <c r="I743">
        <v>215105</v>
      </c>
      <c r="J743" t="str">
        <f t="shared" si="11"/>
        <v>F</v>
      </c>
      <c r="K743" t="s">
        <v>427</v>
      </c>
    </row>
    <row r="744" spans="1:11" x14ac:dyDescent="0.25">
      <c r="A744">
        <v>657</v>
      </c>
      <c r="B744">
        <v>834159</v>
      </c>
      <c r="C744" s="61" t="s">
        <v>349</v>
      </c>
      <c r="D744">
        <v>1</v>
      </c>
      <c r="E744" s="61" t="s">
        <v>349</v>
      </c>
      <c r="F744" s="61" t="s">
        <v>350</v>
      </c>
      <c r="G744" s="61" t="s">
        <v>354</v>
      </c>
      <c r="H744">
        <v>16</v>
      </c>
      <c r="I744">
        <v>215106</v>
      </c>
      <c r="J744" t="str">
        <f t="shared" si="11"/>
        <v>F</v>
      </c>
      <c r="K744" t="s">
        <v>427</v>
      </c>
    </row>
    <row r="745" spans="1:11" x14ac:dyDescent="0.25">
      <c r="A745">
        <v>857</v>
      </c>
      <c r="B745">
        <v>834159</v>
      </c>
      <c r="C745" s="61" t="s">
        <v>349</v>
      </c>
      <c r="D745">
        <v>1</v>
      </c>
      <c r="E745" s="61" t="s">
        <v>349</v>
      </c>
      <c r="F745" s="61" t="s">
        <v>350</v>
      </c>
      <c r="G745" s="61" t="s">
        <v>355</v>
      </c>
      <c r="H745">
        <v>16</v>
      </c>
      <c r="I745">
        <v>215110</v>
      </c>
      <c r="J745" t="str">
        <f t="shared" si="11"/>
        <v>F</v>
      </c>
      <c r="K745" t="s">
        <v>427</v>
      </c>
    </row>
    <row r="746" spans="1:11" x14ac:dyDescent="0.25">
      <c r="A746">
        <v>588</v>
      </c>
      <c r="B746">
        <v>834159</v>
      </c>
      <c r="C746" s="61" t="s">
        <v>349</v>
      </c>
      <c r="D746">
        <v>1</v>
      </c>
      <c r="E746" s="61" t="s">
        <v>349</v>
      </c>
      <c r="F746" s="61" t="s">
        <v>350</v>
      </c>
      <c r="G746" s="61" t="s">
        <v>356</v>
      </c>
      <c r="H746">
        <v>16</v>
      </c>
      <c r="I746">
        <v>215201</v>
      </c>
      <c r="J746" t="str">
        <f t="shared" si="11"/>
        <v>F</v>
      </c>
      <c r="K746" t="s">
        <v>427</v>
      </c>
    </row>
    <row r="747" spans="1:11" x14ac:dyDescent="0.25">
      <c r="A747">
        <v>483</v>
      </c>
      <c r="B747">
        <v>834159</v>
      </c>
      <c r="C747" s="61" t="s">
        <v>349</v>
      </c>
      <c r="D747">
        <v>1</v>
      </c>
      <c r="E747" s="61" t="s">
        <v>349</v>
      </c>
      <c r="F747" s="61" t="s">
        <v>350</v>
      </c>
      <c r="G747" s="61" t="s">
        <v>580</v>
      </c>
      <c r="H747">
        <v>16</v>
      </c>
      <c r="I747">
        <v>215202</v>
      </c>
      <c r="J747" t="str">
        <f t="shared" si="11"/>
        <v>F</v>
      </c>
      <c r="K747" t="s">
        <v>427</v>
      </c>
    </row>
    <row r="748" spans="1:11" x14ac:dyDescent="0.25">
      <c r="A748">
        <v>617</v>
      </c>
      <c r="B748">
        <v>834159</v>
      </c>
      <c r="C748" s="61" t="s">
        <v>349</v>
      </c>
      <c r="D748">
        <v>1</v>
      </c>
      <c r="E748" s="61" t="s">
        <v>349</v>
      </c>
      <c r="F748" s="61" t="s">
        <v>350</v>
      </c>
      <c r="G748" s="61" t="s">
        <v>357</v>
      </c>
      <c r="H748">
        <v>16</v>
      </c>
      <c r="I748">
        <v>215203</v>
      </c>
      <c r="J748" t="str">
        <f t="shared" si="11"/>
        <v>F</v>
      </c>
      <c r="K748" t="s">
        <v>427</v>
      </c>
    </row>
    <row r="749" spans="1:11" x14ac:dyDescent="0.25">
      <c r="A749">
        <v>518</v>
      </c>
      <c r="B749">
        <v>834159</v>
      </c>
      <c r="C749" s="61" t="s">
        <v>349</v>
      </c>
      <c r="D749">
        <v>1</v>
      </c>
      <c r="E749" s="61" t="s">
        <v>349</v>
      </c>
      <c r="F749" s="61" t="s">
        <v>350</v>
      </c>
      <c r="G749" s="61" t="s">
        <v>358</v>
      </c>
      <c r="H749">
        <v>16</v>
      </c>
      <c r="I749">
        <v>215204</v>
      </c>
      <c r="J749" t="str">
        <f t="shared" si="11"/>
        <v>F</v>
      </c>
      <c r="K749" t="s">
        <v>427</v>
      </c>
    </row>
    <row r="750" spans="1:11" x14ac:dyDescent="0.25">
      <c r="A750">
        <v>418</v>
      </c>
      <c r="B750">
        <v>834159</v>
      </c>
      <c r="C750" s="61" t="s">
        <v>349</v>
      </c>
      <c r="D750">
        <v>1</v>
      </c>
      <c r="E750" s="61" t="s">
        <v>349</v>
      </c>
      <c r="F750" s="61" t="s">
        <v>350</v>
      </c>
      <c r="G750" s="61" t="s">
        <v>581</v>
      </c>
      <c r="H750">
        <v>16</v>
      </c>
      <c r="I750">
        <v>225131</v>
      </c>
      <c r="J750" t="str">
        <f t="shared" si="11"/>
        <v>F</v>
      </c>
      <c r="K750" t="s">
        <v>427</v>
      </c>
    </row>
    <row r="751" spans="1:11" x14ac:dyDescent="0.25">
      <c r="A751">
        <v>653</v>
      </c>
      <c r="B751">
        <v>834159</v>
      </c>
      <c r="C751" s="61" t="s">
        <v>349</v>
      </c>
      <c r="D751">
        <v>1</v>
      </c>
      <c r="E751" s="61" t="s">
        <v>349</v>
      </c>
      <c r="F751" s="61" t="s">
        <v>350</v>
      </c>
      <c r="G751" s="61" t="s">
        <v>582</v>
      </c>
      <c r="H751">
        <v>16</v>
      </c>
      <c r="I751">
        <v>225228</v>
      </c>
      <c r="J751" t="str">
        <f t="shared" si="11"/>
        <v>F</v>
      </c>
      <c r="K751" t="s">
        <v>427</v>
      </c>
    </row>
    <row r="752" spans="1:11" x14ac:dyDescent="0.25">
      <c r="A752">
        <v>652</v>
      </c>
      <c r="B752">
        <v>834159</v>
      </c>
      <c r="C752" s="61" t="s">
        <v>349</v>
      </c>
      <c r="D752">
        <v>1</v>
      </c>
      <c r="E752" s="61" t="s">
        <v>349</v>
      </c>
      <c r="F752" s="61" t="s">
        <v>350</v>
      </c>
      <c r="G752" s="61" t="s">
        <v>583</v>
      </c>
      <c r="H752">
        <v>16</v>
      </c>
      <c r="I752">
        <v>225229</v>
      </c>
      <c r="J752" t="str">
        <f t="shared" si="11"/>
        <v>F</v>
      </c>
      <c r="K752" t="s">
        <v>427</v>
      </c>
    </row>
    <row r="753" spans="1:11" x14ac:dyDescent="0.25">
      <c r="A753">
        <v>651</v>
      </c>
      <c r="B753">
        <v>834159</v>
      </c>
      <c r="C753" s="61" t="s">
        <v>349</v>
      </c>
      <c r="D753">
        <v>1</v>
      </c>
      <c r="E753" s="61" t="s">
        <v>349</v>
      </c>
      <c r="F753" s="61" t="s">
        <v>350</v>
      </c>
      <c r="G753" s="61" t="s">
        <v>584</v>
      </c>
      <c r="H753">
        <v>16</v>
      </c>
      <c r="I753">
        <v>225230</v>
      </c>
      <c r="J753" t="str">
        <f t="shared" si="11"/>
        <v>F</v>
      </c>
      <c r="K753" t="s">
        <v>427</v>
      </c>
    </row>
    <row r="754" spans="1:11" x14ac:dyDescent="0.25">
      <c r="A754">
        <v>654</v>
      </c>
      <c r="B754">
        <v>834159</v>
      </c>
      <c r="C754" s="61" t="s">
        <v>349</v>
      </c>
      <c r="D754">
        <v>1</v>
      </c>
      <c r="E754" s="61" t="s">
        <v>349</v>
      </c>
      <c r="F754" s="61" t="s">
        <v>350</v>
      </c>
      <c r="G754" s="61" t="s">
        <v>359</v>
      </c>
      <c r="H754">
        <v>16</v>
      </c>
      <c r="I754">
        <v>225231</v>
      </c>
      <c r="J754" t="str">
        <f t="shared" si="11"/>
        <v>F</v>
      </c>
      <c r="K754" t="s">
        <v>427</v>
      </c>
    </row>
    <row r="755" spans="1:11" x14ac:dyDescent="0.25">
      <c r="A755">
        <v>655</v>
      </c>
      <c r="B755">
        <v>834159</v>
      </c>
      <c r="C755" s="61" t="s">
        <v>349</v>
      </c>
      <c r="D755">
        <v>1</v>
      </c>
      <c r="E755" s="61" t="s">
        <v>349</v>
      </c>
      <c r="F755" s="61" t="s">
        <v>350</v>
      </c>
      <c r="G755" s="61" t="s">
        <v>585</v>
      </c>
      <c r="H755">
        <v>16</v>
      </c>
      <c r="I755">
        <v>225232</v>
      </c>
      <c r="J755" t="str">
        <f t="shared" si="11"/>
        <v>F</v>
      </c>
      <c r="K755" t="s">
        <v>427</v>
      </c>
    </row>
    <row r="756" spans="1:11" x14ac:dyDescent="0.25">
      <c r="A756">
        <v>656</v>
      </c>
      <c r="B756">
        <v>834159</v>
      </c>
      <c r="C756" s="61" t="s">
        <v>349</v>
      </c>
      <c r="D756">
        <v>1</v>
      </c>
      <c r="E756" s="61" t="s">
        <v>349</v>
      </c>
      <c r="F756" s="61" t="s">
        <v>350</v>
      </c>
      <c r="G756" s="61" t="s">
        <v>360</v>
      </c>
      <c r="H756">
        <v>16</v>
      </c>
      <c r="I756">
        <v>225233</v>
      </c>
      <c r="J756" t="str">
        <f t="shared" si="11"/>
        <v>F</v>
      </c>
      <c r="K756" t="s">
        <v>427</v>
      </c>
    </row>
    <row r="757" spans="1:11" x14ac:dyDescent="0.25">
      <c r="A757">
        <v>480</v>
      </c>
      <c r="B757">
        <v>834159</v>
      </c>
      <c r="C757" s="61" t="s">
        <v>349</v>
      </c>
      <c r="D757">
        <v>1</v>
      </c>
      <c r="E757" s="61" t="s">
        <v>349</v>
      </c>
      <c r="F757" s="61" t="s">
        <v>350</v>
      </c>
      <c r="G757" s="61" t="s">
        <v>361</v>
      </c>
      <c r="H757">
        <v>16</v>
      </c>
      <c r="I757">
        <v>225234</v>
      </c>
      <c r="J757" t="str">
        <f t="shared" si="11"/>
        <v>F</v>
      </c>
      <c r="K757" t="s">
        <v>427</v>
      </c>
    </row>
    <row r="758" spans="1:11" x14ac:dyDescent="0.25">
      <c r="A758">
        <v>481</v>
      </c>
      <c r="B758">
        <v>834159</v>
      </c>
      <c r="C758" s="61" t="s">
        <v>349</v>
      </c>
      <c r="D758">
        <v>1</v>
      </c>
      <c r="E758" s="61" t="s">
        <v>349</v>
      </c>
      <c r="F758" s="61" t="s">
        <v>350</v>
      </c>
      <c r="G758" s="61" t="s">
        <v>586</v>
      </c>
      <c r="H758">
        <v>16</v>
      </c>
      <c r="I758">
        <v>225235</v>
      </c>
      <c r="J758" t="str">
        <f t="shared" si="11"/>
        <v>F</v>
      </c>
      <c r="K758" t="s">
        <v>427</v>
      </c>
    </row>
    <row r="759" spans="1:11" x14ac:dyDescent="0.25">
      <c r="A759">
        <v>417</v>
      </c>
      <c r="B759">
        <v>834159</v>
      </c>
      <c r="C759" s="61" t="s">
        <v>349</v>
      </c>
      <c r="D759">
        <v>1</v>
      </c>
      <c r="E759" s="61" t="s">
        <v>349</v>
      </c>
      <c r="F759" s="61" t="s">
        <v>350</v>
      </c>
      <c r="G759" s="61" t="s">
        <v>587</v>
      </c>
      <c r="H759">
        <v>16</v>
      </c>
      <c r="I759">
        <v>225236</v>
      </c>
      <c r="J759" t="str">
        <f t="shared" si="11"/>
        <v>F</v>
      </c>
      <c r="K759" t="s">
        <v>427</v>
      </c>
    </row>
    <row r="760" spans="1:11" x14ac:dyDescent="0.25">
      <c r="A760">
        <v>334</v>
      </c>
      <c r="B760">
        <v>834159</v>
      </c>
      <c r="C760" s="61" t="s">
        <v>349</v>
      </c>
      <c r="D760">
        <v>1</v>
      </c>
      <c r="E760" s="61" t="s">
        <v>349</v>
      </c>
      <c r="F760" s="61" t="s">
        <v>350</v>
      </c>
      <c r="G760" s="61" t="s">
        <v>362</v>
      </c>
      <c r="H760">
        <v>16</v>
      </c>
      <c r="I760">
        <v>225311</v>
      </c>
      <c r="J760" t="str">
        <f t="shared" si="11"/>
        <v>F</v>
      </c>
      <c r="K760" t="s">
        <v>427</v>
      </c>
    </row>
    <row r="761" spans="1:11" x14ac:dyDescent="0.25">
      <c r="A761">
        <v>336</v>
      </c>
      <c r="B761">
        <v>834159</v>
      </c>
      <c r="C761" s="61" t="s">
        <v>349</v>
      </c>
      <c r="D761">
        <v>1</v>
      </c>
      <c r="E761" s="61" t="s">
        <v>349</v>
      </c>
      <c r="F761" s="61" t="s">
        <v>350</v>
      </c>
      <c r="G761" s="61" t="s">
        <v>363</v>
      </c>
      <c r="H761">
        <v>16</v>
      </c>
      <c r="I761">
        <v>225314</v>
      </c>
      <c r="J761" t="str">
        <f t="shared" si="11"/>
        <v>F</v>
      </c>
      <c r="K761" t="s">
        <v>427</v>
      </c>
    </row>
    <row r="762" spans="1:11" x14ac:dyDescent="0.25">
      <c r="A762">
        <v>335</v>
      </c>
      <c r="B762">
        <v>834159</v>
      </c>
      <c r="C762" s="61" t="s">
        <v>349</v>
      </c>
      <c r="D762">
        <v>1</v>
      </c>
      <c r="E762" s="61" t="s">
        <v>349</v>
      </c>
      <c r="F762" s="61" t="s">
        <v>350</v>
      </c>
      <c r="G762" s="61" t="s">
        <v>364</v>
      </c>
      <c r="H762">
        <v>16</v>
      </c>
      <c r="I762">
        <v>225315</v>
      </c>
      <c r="J762" t="str">
        <f t="shared" si="11"/>
        <v>F</v>
      </c>
      <c r="K762" t="s">
        <v>427</v>
      </c>
    </row>
    <row r="763" spans="1:11" x14ac:dyDescent="0.25">
      <c r="A763">
        <v>625</v>
      </c>
      <c r="B763">
        <v>834159</v>
      </c>
      <c r="C763" s="61" t="s">
        <v>349</v>
      </c>
      <c r="D763">
        <v>1</v>
      </c>
      <c r="E763" s="61" t="s">
        <v>349</v>
      </c>
      <c r="F763" s="61" t="s">
        <v>350</v>
      </c>
      <c r="G763" s="61" t="s">
        <v>588</v>
      </c>
      <c r="H763">
        <v>16</v>
      </c>
      <c r="I763">
        <v>225317</v>
      </c>
      <c r="J763" t="str">
        <f t="shared" si="11"/>
        <v>F</v>
      </c>
      <c r="K763" t="s">
        <v>427</v>
      </c>
    </row>
    <row r="764" spans="1:11" x14ac:dyDescent="0.25">
      <c r="A764">
        <v>624</v>
      </c>
      <c r="B764">
        <v>834159</v>
      </c>
      <c r="C764" s="61" t="s">
        <v>349</v>
      </c>
      <c r="D764">
        <v>1</v>
      </c>
      <c r="E764" s="61" t="s">
        <v>349</v>
      </c>
      <c r="F764" s="61" t="s">
        <v>350</v>
      </c>
      <c r="G764" s="61" t="s">
        <v>365</v>
      </c>
      <c r="H764">
        <v>16</v>
      </c>
      <c r="I764">
        <v>225318</v>
      </c>
      <c r="J764" t="str">
        <f t="shared" si="11"/>
        <v>F</v>
      </c>
      <c r="K764" t="s">
        <v>427</v>
      </c>
    </row>
    <row r="765" spans="1:11" x14ac:dyDescent="0.25">
      <c r="A765">
        <v>626</v>
      </c>
      <c r="B765">
        <v>834159</v>
      </c>
      <c r="C765" s="61" t="s">
        <v>349</v>
      </c>
      <c r="D765">
        <v>1</v>
      </c>
      <c r="E765" s="61" t="s">
        <v>349</v>
      </c>
      <c r="F765" s="61" t="s">
        <v>350</v>
      </c>
      <c r="G765" s="61" t="s">
        <v>366</v>
      </c>
      <c r="H765">
        <v>16</v>
      </c>
      <c r="I765">
        <v>225320</v>
      </c>
      <c r="J765" t="str">
        <f t="shared" si="11"/>
        <v>F</v>
      </c>
      <c r="K765" t="s">
        <v>427</v>
      </c>
    </row>
    <row r="766" spans="1:11" x14ac:dyDescent="0.25">
      <c r="A766">
        <v>332</v>
      </c>
      <c r="B766">
        <v>834159</v>
      </c>
      <c r="C766" s="61" t="s">
        <v>349</v>
      </c>
      <c r="D766">
        <v>1</v>
      </c>
      <c r="E766" s="61" t="s">
        <v>349</v>
      </c>
      <c r="F766" s="61" t="s">
        <v>350</v>
      </c>
      <c r="G766" s="61" t="s">
        <v>589</v>
      </c>
      <c r="H766">
        <v>16</v>
      </c>
      <c r="I766">
        <v>225321</v>
      </c>
      <c r="J766" t="str">
        <f t="shared" si="11"/>
        <v>F</v>
      </c>
      <c r="K766" t="s">
        <v>427</v>
      </c>
    </row>
    <row r="767" spans="1:11" x14ac:dyDescent="0.25">
      <c r="A767">
        <v>333</v>
      </c>
      <c r="B767">
        <v>834159</v>
      </c>
      <c r="C767" s="61" t="s">
        <v>349</v>
      </c>
      <c r="D767">
        <v>1</v>
      </c>
      <c r="E767" s="61" t="s">
        <v>349</v>
      </c>
      <c r="F767" s="61" t="s">
        <v>350</v>
      </c>
      <c r="G767" s="61" t="s">
        <v>590</v>
      </c>
      <c r="H767">
        <v>16</v>
      </c>
      <c r="I767">
        <v>225322</v>
      </c>
      <c r="J767" t="str">
        <f t="shared" si="11"/>
        <v>F</v>
      </c>
      <c r="K767" t="s">
        <v>427</v>
      </c>
    </row>
    <row r="768" spans="1:11" x14ac:dyDescent="0.25">
      <c r="A768">
        <v>377</v>
      </c>
      <c r="B768">
        <v>834159</v>
      </c>
      <c r="C768" s="61" t="s">
        <v>349</v>
      </c>
      <c r="D768">
        <v>1</v>
      </c>
      <c r="E768" s="61" t="s">
        <v>349</v>
      </c>
      <c r="F768" s="61" t="s">
        <v>350</v>
      </c>
      <c r="G768" s="61" t="s">
        <v>367</v>
      </c>
      <c r="H768">
        <v>16</v>
      </c>
      <c r="I768">
        <v>225323</v>
      </c>
      <c r="J768" t="str">
        <f t="shared" si="11"/>
        <v>F</v>
      </c>
      <c r="K768" t="s">
        <v>427</v>
      </c>
    </row>
    <row r="769" spans="1:11" x14ac:dyDescent="0.25">
      <c r="A769">
        <v>585</v>
      </c>
      <c r="B769">
        <v>834159</v>
      </c>
      <c r="C769" s="61" t="s">
        <v>349</v>
      </c>
      <c r="D769">
        <v>1</v>
      </c>
      <c r="E769" s="61" t="s">
        <v>349</v>
      </c>
      <c r="F769" s="61" t="s">
        <v>350</v>
      </c>
      <c r="G769" s="61" t="s">
        <v>368</v>
      </c>
      <c r="H769">
        <v>16</v>
      </c>
      <c r="I769">
        <v>225325</v>
      </c>
      <c r="J769" t="str">
        <f t="shared" si="11"/>
        <v>F</v>
      </c>
      <c r="K769" t="s">
        <v>427</v>
      </c>
    </row>
    <row r="770" spans="1:11" x14ac:dyDescent="0.25">
      <c r="A770">
        <v>378</v>
      </c>
      <c r="B770">
        <v>834159</v>
      </c>
      <c r="C770" s="61" t="s">
        <v>349</v>
      </c>
      <c r="D770">
        <v>1</v>
      </c>
      <c r="E770" s="61" t="s">
        <v>349</v>
      </c>
      <c r="F770" s="61" t="s">
        <v>350</v>
      </c>
      <c r="G770" s="61" t="s">
        <v>591</v>
      </c>
      <c r="H770">
        <v>16</v>
      </c>
      <c r="I770">
        <v>225326</v>
      </c>
      <c r="J770" t="str">
        <f t="shared" ref="J770:J833" si="12">IF(I770=I771,"T","F")</f>
        <v>F</v>
      </c>
      <c r="K770" t="s">
        <v>427</v>
      </c>
    </row>
    <row r="771" spans="1:11" x14ac:dyDescent="0.25">
      <c r="A771">
        <v>616</v>
      </c>
      <c r="B771">
        <v>834159</v>
      </c>
      <c r="C771" s="61" t="s">
        <v>349</v>
      </c>
      <c r="D771">
        <v>1</v>
      </c>
      <c r="E771" s="61" t="s">
        <v>349</v>
      </c>
      <c r="F771" s="61" t="s">
        <v>350</v>
      </c>
      <c r="G771" s="61" t="s">
        <v>369</v>
      </c>
      <c r="H771">
        <v>16</v>
      </c>
      <c r="I771">
        <v>225336</v>
      </c>
      <c r="J771" t="str">
        <f t="shared" si="12"/>
        <v>F</v>
      </c>
      <c r="K771" t="s">
        <v>427</v>
      </c>
    </row>
    <row r="772" spans="1:11" x14ac:dyDescent="0.25">
      <c r="A772">
        <v>513</v>
      </c>
      <c r="B772">
        <v>834159</v>
      </c>
      <c r="C772" s="61" t="s">
        <v>349</v>
      </c>
      <c r="D772">
        <v>1</v>
      </c>
      <c r="E772" s="61" t="s">
        <v>349</v>
      </c>
      <c r="F772" s="61" t="s">
        <v>350</v>
      </c>
      <c r="G772" s="61" t="s">
        <v>370</v>
      </c>
      <c r="H772">
        <v>16</v>
      </c>
      <c r="I772">
        <v>225404</v>
      </c>
      <c r="J772" t="str">
        <f t="shared" si="12"/>
        <v>F</v>
      </c>
      <c r="K772" t="s">
        <v>427</v>
      </c>
    </row>
    <row r="773" spans="1:11" x14ac:dyDescent="0.25">
      <c r="A773">
        <v>646</v>
      </c>
      <c r="B773">
        <v>834159</v>
      </c>
      <c r="C773" s="61" t="s">
        <v>349</v>
      </c>
      <c r="D773">
        <v>1</v>
      </c>
      <c r="E773" s="61" t="s">
        <v>349</v>
      </c>
      <c r="F773" s="61" t="s">
        <v>350</v>
      </c>
      <c r="G773" s="61" t="s">
        <v>371</v>
      </c>
      <c r="H773">
        <v>16</v>
      </c>
      <c r="I773">
        <v>225406</v>
      </c>
      <c r="J773" t="str">
        <f t="shared" si="12"/>
        <v>F</v>
      </c>
      <c r="K773" t="s">
        <v>427</v>
      </c>
    </row>
    <row r="774" spans="1:11" x14ac:dyDescent="0.25">
      <c r="A774">
        <v>648</v>
      </c>
      <c r="B774">
        <v>834159</v>
      </c>
      <c r="C774" s="61" t="s">
        <v>349</v>
      </c>
      <c r="D774">
        <v>1</v>
      </c>
      <c r="E774" s="61" t="s">
        <v>349</v>
      </c>
      <c r="F774" s="61" t="s">
        <v>350</v>
      </c>
      <c r="G774" s="61" t="s">
        <v>372</v>
      </c>
      <c r="H774">
        <v>16</v>
      </c>
      <c r="I774">
        <v>225407</v>
      </c>
      <c r="J774" t="str">
        <f t="shared" si="12"/>
        <v>F</v>
      </c>
      <c r="K774" t="s">
        <v>427</v>
      </c>
    </row>
    <row r="775" spans="1:11" x14ac:dyDescent="0.25">
      <c r="A775">
        <v>649</v>
      </c>
      <c r="B775">
        <v>834159</v>
      </c>
      <c r="C775" s="61" t="s">
        <v>349</v>
      </c>
      <c r="D775">
        <v>1</v>
      </c>
      <c r="E775" s="61" t="s">
        <v>349</v>
      </c>
      <c r="F775" s="61" t="s">
        <v>350</v>
      </c>
      <c r="G775" s="61" t="s">
        <v>373</v>
      </c>
      <c r="H775">
        <v>16</v>
      </c>
      <c r="I775">
        <v>225408</v>
      </c>
      <c r="J775" t="str">
        <f t="shared" si="12"/>
        <v>F</v>
      </c>
      <c r="K775" t="s">
        <v>427</v>
      </c>
    </row>
    <row r="776" spans="1:11" x14ac:dyDescent="0.25">
      <c r="A776">
        <v>515</v>
      </c>
      <c r="B776">
        <v>834159</v>
      </c>
      <c r="C776" s="61" t="s">
        <v>349</v>
      </c>
      <c r="D776">
        <v>1</v>
      </c>
      <c r="E776" s="61" t="s">
        <v>349</v>
      </c>
      <c r="F776" s="61" t="s">
        <v>350</v>
      </c>
      <c r="G776" s="61" t="s">
        <v>374</v>
      </c>
      <c r="H776">
        <v>16</v>
      </c>
      <c r="I776">
        <v>225409</v>
      </c>
      <c r="J776" t="str">
        <f t="shared" si="12"/>
        <v>F</v>
      </c>
      <c r="K776" t="s">
        <v>427</v>
      </c>
    </row>
    <row r="777" spans="1:11" x14ac:dyDescent="0.25">
      <c r="A777">
        <v>650</v>
      </c>
      <c r="B777">
        <v>834159</v>
      </c>
      <c r="C777" s="61" t="s">
        <v>349</v>
      </c>
      <c r="D777">
        <v>1</v>
      </c>
      <c r="E777" s="61" t="s">
        <v>349</v>
      </c>
      <c r="F777" s="61" t="s">
        <v>350</v>
      </c>
      <c r="G777" s="61" t="s">
        <v>375</v>
      </c>
      <c r="H777">
        <v>16</v>
      </c>
      <c r="I777">
        <v>225413</v>
      </c>
      <c r="J777" t="str">
        <f t="shared" si="12"/>
        <v>F</v>
      </c>
      <c r="K777" t="s">
        <v>427</v>
      </c>
    </row>
    <row r="778" spans="1:11" x14ac:dyDescent="0.25">
      <c r="A778">
        <v>618</v>
      </c>
      <c r="B778">
        <v>834159</v>
      </c>
      <c r="C778" s="61" t="s">
        <v>349</v>
      </c>
      <c r="D778">
        <v>1</v>
      </c>
      <c r="E778" s="61" t="s">
        <v>349</v>
      </c>
      <c r="F778" s="61" t="s">
        <v>350</v>
      </c>
      <c r="G778" s="61" t="s">
        <v>376</v>
      </c>
      <c r="H778">
        <v>16</v>
      </c>
      <c r="I778">
        <v>225414</v>
      </c>
      <c r="J778" t="str">
        <f t="shared" si="12"/>
        <v>F</v>
      </c>
      <c r="K778" t="s">
        <v>427</v>
      </c>
    </row>
    <row r="779" spans="1:11" x14ac:dyDescent="0.25">
      <c r="A779">
        <v>467</v>
      </c>
      <c r="B779">
        <v>834159</v>
      </c>
      <c r="C779" s="61" t="s">
        <v>349</v>
      </c>
      <c r="D779">
        <v>1</v>
      </c>
      <c r="E779" s="61" t="s">
        <v>349</v>
      </c>
      <c r="F779" s="61" t="s">
        <v>350</v>
      </c>
      <c r="G779" s="61" t="s">
        <v>592</v>
      </c>
      <c r="H779">
        <v>16</v>
      </c>
      <c r="I779">
        <v>225415</v>
      </c>
      <c r="J779" t="str">
        <f t="shared" si="12"/>
        <v>F</v>
      </c>
      <c r="K779" t="s">
        <v>427</v>
      </c>
    </row>
    <row r="780" spans="1:11" x14ac:dyDescent="0.25">
      <c r="A780">
        <v>466</v>
      </c>
      <c r="B780">
        <v>834159</v>
      </c>
      <c r="C780" s="61" t="s">
        <v>349</v>
      </c>
      <c r="D780">
        <v>1</v>
      </c>
      <c r="E780" s="61" t="s">
        <v>349</v>
      </c>
      <c r="F780" s="61" t="s">
        <v>350</v>
      </c>
      <c r="G780" s="61" t="s">
        <v>377</v>
      </c>
      <c r="H780">
        <v>16</v>
      </c>
      <c r="I780">
        <v>225416</v>
      </c>
      <c r="J780" t="str">
        <f t="shared" si="12"/>
        <v>F</v>
      </c>
      <c r="K780" t="s">
        <v>427</v>
      </c>
    </row>
    <row r="781" spans="1:11" x14ac:dyDescent="0.25">
      <c r="A781">
        <v>426</v>
      </c>
      <c r="B781">
        <v>834159</v>
      </c>
      <c r="C781" s="61" t="s">
        <v>349</v>
      </c>
      <c r="D781">
        <v>1</v>
      </c>
      <c r="E781" s="61" t="s">
        <v>349</v>
      </c>
      <c r="F781" s="61" t="s">
        <v>350</v>
      </c>
      <c r="G781" s="61" t="s">
        <v>378</v>
      </c>
      <c r="H781">
        <v>16</v>
      </c>
      <c r="I781">
        <v>225417</v>
      </c>
      <c r="J781" t="str">
        <f t="shared" si="12"/>
        <v>F</v>
      </c>
      <c r="K781" t="s">
        <v>427</v>
      </c>
    </row>
    <row r="782" spans="1:11" x14ac:dyDescent="0.25">
      <c r="A782">
        <v>645</v>
      </c>
      <c r="B782">
        <v>834159</v>
      </c>
      <c r="C782" s="61" t="s">
        <v>349</v>
      </c>
      <c r="D782">
        <v>1</v>
      </c>
      <c r="E782" s="61" t="s">
        <v>349</v>
      </c>
      <c r="F782" s="61" t="s">
        <v>350</v>
      </c>
      <c r="G782" s="61" t="s">
        <v>379</v>
      </c>
      <c r="H782">
        <v>16</v>
      </c>
      <c r="I782">
        <v>225501</v>
      </c>
      <c r="J782" t="str">
        <f t="shared" si="12"/>
        <v>F</v>
      </c>
      <c r="K782" t="s">
        <v>427</v>
      </c>
    </row>
    <row r="783" spans="1:11" x14ac:dyDescent="0.25">
      <c r="A783">
        <v>644</v>
      </c>
      <c r="B783">
        <v>834159</v>
      </c>
      <c r="C783" s="61" t="s">
        <v>349</v>
      </c>
      <c r="D783">
        <v>1</v>
      </c>
      <c r="E783" s="61" t="s">
        <v>349</v>
      </c>
      <c r="F783" s="61" t="s">
        <v>350</v>
      </c>
      <c r="G783" s="61" t="s">
        <v>380</v>
      </c>
      <c r="H783">
        <v>16</v>
      </c>
      <c r="I783">
        <v>225502</v>
      </c>
      <c r="J783" t="str">
        <f t="shared" si="12"/>
        <v>F</v>
      </c>
      <c r="K783" t="s">
        <v>427</v>
      </c>
    </row>
    <row r="784" spans="1:11" x14ac:dyDescent="0.25">
      <c r="A784">
        <v>580</v>
      </c>
      <c r="B784">
        <v>834159</v>
      </c>
      <c r="C784" s="61" t="s">
        <v>349</v>
      </c>
      <c r="D784">
        <v>1</v>
      </c>
      <c r="E784" s="61" t="s">
        <v>349</v>
      </c>
      <c r="F784" s="61" t="s">
        <v>350</v>
      </c>
      <c r="G784" s="61" t="s">
        <v>381</v>
      </c>
      <c r="H784">
        <v>16</v>
      </c>
      <c r="I784">
        <v>225503</v>
      </c>
      <c r="J784" t="str">
        <f t="shared" si="12"/>
        <v>F</v>
      </c>
      <c r="K784" t="s">
        <v>427</v>
      </c>
    </row>
    <row r="785" spans="1:11" x14ac:dyDescent="0.25">
      <c r="A785">
        <v>583</v>
      </c>
      <c r="B785">
        <v>834159</v>
      </c>
      <c r="C785" s="61" t="s">
        <v>349</v>
      </c>
      <c r="D785">
        <v>1</v>
      </c>
      <c r="E785" s="61" t="s">
        <v>349</v>
      </c>
      <c r="F785" s="61" t="s">
        <v>350</v>
      </c>
      <c r="G785" s="61" t="s">
        <v>593</v>
      </c>
      <c r="H785">
        <v>16</v>
      </c>
      <c r="I785">
        <v>225512</v>
      </c>
      <c r="J785" t="str">
        <f t="shared" si="12"/>
        <v>F</v>
      </c>
      <c r="K785" t="s">
        <v>427</v>
      </c>
    </row>
    <row r="786" spans="1:11" x14ac:dyDescent="0.25">
      <c r="A786">
        <v>592</v>
      </c>
      <c r="B786">
        <v>834159</v>
      </c>
      <c r="C786" s="61" t="s">
        <v>349</v>
      </c>
      <c r="D786">
        <v>1</v>
      </c>
      <c r="E786" s="61" t="s">
        <v>349</v>
      </c>
      <c r="F786" s="61" t="s">
        <v>350</v>
      </c>
      <c r="G786" s="61" t="s">
        <v>382</v>
      </c>
      <c r="H786">
        <v>16</v>
      </c>
      <c r="I786">
        <v>235527</v>
      </c>
      <c r="J786" t="str">
        <f t="shared" si="12"/>
        <v>F</v>
      </c>
      <c r="K786" t="s">
        <v>427</v>
      </c>
    </row>
    <row r="787" spans="1:11" x14ac:dyDescent="0.25">
      <c r="A787">
        <v>629</v>
      </c>
      <c r="B787">
        <v>834159</v>
      </c>
      <c r="C787" s="61" t="s">
        <v>349</v>
      </c>
      <c r="D787">
        <v>1</v>
      </c>
      <c r="E787" s="61" t="s">
        <v>349</v>
      </c>
      <c r="F787" s="61" t="s">
        <v>350</v>
      </c>
      <c r="G787" s="61" t="s">
        <v>383</v>
      </c>
      <c r="H787">
        <v>16</v>
      </c>
      <c r="I787">
        <v>235528</v>
      </c>
      <c r="J787" t="str">
        <f t="shared" si="12"/>
        <v>F</v>
      </c>
      <c r="K787" t="s">
        <v>427</v>
      </c>
    </row>
    <row r="788" spans="1:11" x14ac:dyDescent="0.25">
      <c r="A788">
        <v>628</v>
      </c>
      <c r="B788">
        <v>834159</v>
      </c>
      <c r="C788" s="61" t="s">
        <v>349</v>
      </c>
      <c r="D788">
        <v>1</v>
      </c>
      <c r="E788" s="61" t="s">
        <v>349</v>
      </c>
      <c r="F788" s="61" t="s">
        <v>350</v>
      </c>
      <c r="G788" s="61" t="s">
        <v>594</v>
      </c>
      <c r="H788">
        <v>16</v>
      </c>
      <c r="I788">
        <v>235529</v>
      </c>
      <c r="J788" t="str">
        <f t="shared" si="12"/>
        <v>F</v>
      </c>
      <c r="K788" t="s">
        <v>427</v>
      </c>
    </row>
    <row r="789" spans="1:11" x14ac:dyDescent="0.25">
      <c r="A789">
        <v>627</v>
      </c>
      <c r="B789">
        <v>834159</v>
      </c>
      <c r="C789" s="61" t="s">
        <v>349</v>
      </c>
      <c r="D789">
        <v>1</v>
      </c>
      <c r="E789" s="61" t="s">
        <v>349</v>
      </c>
      <c r="F789" s="61" t="s">
        <v>350</v>
      </c>
      <c r="G789" s="61" t="s">
        <v>384</v>
      </c>
      <c r="H789">
        <v>16</v>
      </c>
      <c r="I789">
        <v>235530</v>
      </c>
      <c r="J789" t="str">
        <f t="shared" si="12"/>
        <v>F</v>
      </c>
      <c r="K789" t="s">
        <v>427</v>
      </c>
    </row>
    <row r="790" spans="1:11" x14ac:dyDescent="0.25">
      <c r="A790">
        <v>530</v>
      </c>
      <c r="B790">
        <v>834159</v>
      </c>
      <c r="C790" s="61" t="s">
        <v>349</v>
      </c>
      <c r="D790">
        <v>1</v>
      </c>
      <c r="E790" s="61" t="s">
        <v>349</v>
      </c>
      <c r="F790" s="61" t="s">
        <v>350</v>
      </c>
      <c r="G790" s="61" t="s">
        <v>595</v>
      </c>
      <c r="H790">
        <v>16</v>
      </c>
      <c r="I790">
        <v>235531</v>
      </c>
      <c r="J790" t="str">
        <f t="shared" si="12"/>
        <v>F</v>
      </c>
      <c r="K790" t="s">
        <v>427</v>
      </c>
    </row>
    <row r="791" spans="1:11" x14ac:dyDescent="0.25">
      <c r="A791">
        <v>630</v>
      </c>
      <c r="B791">
        <v>834159</v>
      </c>
      <c r="C791" s="61" t="s">
        <v>349</v>
      </c>
      <c r="D791">
        <v>1</v>
      </c>
      <c r="E791" s="61" t="s">
        <v>349</v>
      </c>
      <c r="F791" s="61" t="s">
        <v>350</v>
      </c>
      <c r="G791" s="61" t="s">
        <v>385</v>
      </c>
      <c r="H791">
        <v>16</v>
      </c>
      <c r="I791">
        <v>235533</v>
      </c>
      <c r="J791" t="str">
        <f t="shared" si="12"/>
        <v>F</v>
      </c>
      <c r="K791" t="s">
        <v>427</v>
      </c>
    </row>
    <row r="792" spans="1:11" x14ac:dyDescent="0.25">
      <c r="A792">
        <v>578</v>
      </c>
      <c r="B792">
        <v>834159</v>
      </c>
      <c r="C792" s="61" t="s">
        <v>349</v>
      </c>
      <c r="D792">
        <v>1</v>
      </c>
      <c r="E792" s="61" t="s">
        <v>349</v>
      </c>
      <c r="F792" s="61" t="s">
        <v>350</v>
      </c>
      <c r="G792" s="61" t="s">
        <v>386</v>
      </c>
      <c r="H792">
        <v>16</v>
      </c>
      <c r="I792">
        <v>235534</v>
      </c>
      <c r="J792" t="str">
        <f t="shared" si="12"/>
        <v>F</v>
      </c>
      <c r="K792" t="s">
        <v>427</v>
      </c>
    </row>
    <row r="793" spans="1:11" x14ac:dyDescent="0.25">
      <c r="A793">
        <v>579</v>
      </c>
      <c r="B793">
        <v>834159</v>
      </c>
      <c r="C793" s="61" t="s">
        <v>349</v>
      </c>
      <c r="D793">
        <v>1</v>
      </c>
      <c r="E793" s="61" t="s">
        <v>349</v>
      </c>
      <c r="F793" s="61" t="s">
        <v>350</v>
      </c>
      <c r="G793" s="61" t="s">
        <v>596</v>
      </c>
      <c r="H793">
        <v>16</v>
      </c>
      <c r="I793">
        <v>235535</v>
      </c>
      <c r="J793" t="str">
        <f t="shared" si="12"/>
        <v>F</v>
      </c>
      <c r="K793" t="s">
        <v>427</v>
      </c>
    </row>
    <row r="794" spans="1:11" x14ac:dyDescent="0.25">
      <c r="A794">
        <v>337</v>
      </c>
      <c r="B794">
        <v>834159</v>
      </c>
      <c r="C794" s="61" t="s">
        <v>349</v>
      </c>
      <c r="D794">
        <v>1</v>
      </c>
      <c r="E794" s="61" t="s">
        <v>349</v>
      </c>
      <c r="F794" s="61" t="s">
        <v>350</v>
      </c>
      <c r="G794" s="61" t="s">
        <v>597</v>
      </c>
      <c r="H794">
        <v>16</v>
      </c>
      <c r="I794">
        <v>235608</v>
      </c>
      <c r="J794" t="str">
        <f t="shared" si="12"/>
        <v>F</v>
      </c>
      <c r="K794" t="s">
        <v>427</v>
      </c>
    </row>
    <row r="795" spans="1:11" x14ac:dyDescent="0.25">
      <c r="A795">
        <v>479</v>
      </c>
      <c r="B795">
        <v>834159</v>
      </c>
      <c r="C795" s="61" t="s">
        <v>349</v>
      </c>
      <c r="D795">
        <v>1</v>
      </c>
      <c r="E795" s="61" t="s">
        <v>349</v>
      </c>
      <c r="F795" s="61" t="s">
        <v>350</v>
      </c>
      <c r="G795" s="61" t="s">
        <v>387</v>
      </c>
      <c r="H795">
        <v>16</v>
      </c>
      <c r="I795">
        <v>235609</v>
      </c>
      <c r="J795" t="str">
        <f t="shared" si="12"/>
        <v>F</v>
      </c>
      <c r="K795" t="s">
        <v>427</v>
      </c>
    </row>
    <row r="796" spans="1:11" x14ac:dyDescent="0.25">
      <c r="A796">
        <v>521</v>
      </c>
      <c r="B796">
        <v>834159</v>
      </c>
      <c r="C796" s="61" t="s">
        <v>349</v>
      </c>
      <c r="D796">
        <v>1</v>
      </c>
      <c r="E796" s="61" t="s">
        <v>349</v>
      </c>
      <c r="F796" s="61" t="s">
        <v>350</v>
      </c>
      <c r="G796" s="61" t="s">
        <v>388</v>
      </c>
      <c r="H796">
        <v>16</v>
      </c>
      <c r="I796">
        <v>235610</v>
      </c>
      <c r="J796" t="str">
        <f t="shared" si="12"/>
        <v>F</v>
      </c>
      <c r="K796" t="s">
        <v>427</v>
      </c>
    </row>
    <row r="797" spans="1:11" x14ac:dyDescent="0.25">
      <c r="A797">
        <v>522</v>
      </c>
      <c r="B797">
        <v>834159</v>
      </c>
      <c r="C797" s="61" t="s">
        <v>349</v>
      </c>
      <c r="D797">
        <v>1</v>
      </c>
      <c r="E797" s="61" t="s">
        <v>349</v>
      </c>
      <c r="F797" s="61" t="s">
        <v>350</v>
      </c>
      <c r="G797" s="61" t="s">
        <v>598</v>
      </c>
      <c r="H797">
        <v>16</v>
      </c>
      <c r="I797">
        <v>235615</v>
      </c>
      <c r="J797" t="str">
        <f t="shared" si="12"/>
        <v>F</v>
      </c>
      <c r="K797" t="s">
        <v>427</v>
      </c>
    </row>
    <row r="798" spans="1:11" x14ac:dyDescent="0.25">
      <c r="A798">
        <v>315</v>
      </c>
      <c r="B798">
        <v>834159</v>
      </c>
      <c r="C798" s="61" t="s">
        <v>349</v>
      </c>
      <c r="D798">
        <v>1</v>
      </c>
      <c r="E798" s="61" t="s">
        <v>349</v>
      </c>
      <c r="F798" s="61" t="s">
        <v>350</v>
      </c>
      <c r="G798" s="61" t="s">
        <v>599</v>
      </c>
      <c r="H798">
        <v>16</v>
      </c>
      <c r="I798">
        <v>235616</v>
      </c>
      <c r="J798" t="str">
        <f t="shared" si="12"/>
        <v>F</v>
      </c>
      <c r="K798" t="s">
        <v>427</v>
      </c>
    </row>
    <row r="799" spans="1:11" x14ac:dyDescent="0.25">
      <c r="A799">
        <v>340</v>
      </c>
      <c r="B799">
        <v>834159</v>
      </c>
      <c r="C799" s="61" t="s">
        <v>349</v>
      </c>
      <c r="D799">
        <v>1</v>
      </c>
      <c r="E799" s="61" t="s">
        <v>349</v>
      </c>
      <c r="F799" s="61" t="s">
        <v>350</v>
      </c>
      <c r="G799" s="61" t="s">
        <v>600</v>
      </c>
      <c r="H799">
        <v>16</v>
      </c>
      <c r="I799">
        <v>235617</v>
      </c>
      <c r="J799" t="str">
        <f t="shared" si="12"/>
        <v>F</v>
      </c>
      <c r="K799" t="s">
        <v>427</v>
      </c>
    </row>
    <row r="800" spans="1:11" x14ac:dyDescent="0.25">
      <c r="A800">
        <v>672</v>
      </c>
      <c r="B800">
        <v>834159</v>
      </c>
      <c r="C800" s="61" t="s">
        <v>349</v>
      </c>
      <c r="D800">
        <v>1</v>
      </c>
      <c r="E800" s="61" t="s">
        <v>349</v>
      </c>
      <c r="F800" s="61" t="s">
        <v>350</v>
      </c>
      <c r="G800" s="61" t="s">
        <v>389</v>
      </c>
      <c r="H800">
        <v>16</v>
      </c>
      <c r="I800">
        <v>235618</v>
      </c>
      <c r="J800" t="str">
        <f t="shared" si="12"/>
        <v>F</v>
      </c>
      <c r="K800" t="s">
        <v>427</v>
      </c>
    </row>
    <row r="801" spans="1:11" x14ac:dyDescent="0.25">
      <c r="A801">
        <v>523</v>
      </c>
      <c r="B801">
        <v>834159</v>
      </c>
      <c r="C801" s="61" t="s">
        <v>349</v>
      </c>
      <c r="D801">
        <v>1</v>
      </c>
      <c r="E801" s="61" t="s">
        <v>349</v>
      </c>
      <c r="F801" s="61" t="s">
        <v>350</v>
      </c>
      <c r="G801" s="61" t="s">
        <v>601</v>
      </c>
      <c r="H801">
        <v>16</v>
      </c>
      <c r="I801">
        <v>235622</v>
      </c>
      <c r="J801" t="str">
        <f t="shared" si="12"/>
        <v>F</v>
      </c>
      <c r="K801" t="s">
        <v>427</v>
      </c>
    </row>
    <row r="802" spans="1:11" x14ac:dyDescent="0.25">
      <c r="A802">
        <v>527</v>
      </c>
      <c r="B802">
        <v>834159</v>
      </c>
      <c r="C802" s="61" t="s">
        <v>349</v>
      </c>
      <c r="D802">
        <v>1</v>
      </c>
      <c r="E802" s="61" t="s">
        <v>349</v>
      </c>
      <c r="F802" s="61" t="s">
        <v>350</v>
      </c>
      <c r="G802" s="61" t="s">
        <v>602</v>
      </c>
      <c r="H802">
        <v>16</v>
      </c>
      <c r="I802">
        <v>235625</v>
      </c>
      <c r="J802" t="str">
        <f t="shared" si="12"/>
        <v>F</v>
      </c>
      <c r="K802" t="s">
        <v>427</v>
      </c>
    </row>
    <row r="803" spans="1:11" x14ac:dyDescent="0.25">
      <c r="A803">
        <v>526</v>
      </c>
      <c r="B803">
        <v>834159</v>
      </c>
      <c r="C803" s="61" t="s">
        <v>349</v>
      </c>
      <c r="D803">
        <v>1</v>
      </c>
      <c r="E803" s="61" t="s">
        <v>349</v>
      </c>
      <c r="F803" s="61" t="s">
        <v>350</v>
      </c>
      <c r="G803" s="61" t="s">
        <v>390</v>
      </c>
      <c r="H803">
        <v>16</v>
      </c>
      <c r="I803">
        <v>235626</v>
      </c>
      <c r="J803" t="str">
        <f t="shared" si="12"/>
        <v>F</v>
      </c>
      <c r="K803" t="s">
        <v>427</v>
      </c>
    </row>
    <row r="804" spans="1:11" x14ac:dyDescent="0.25">
      <c r="A804">
        <v>524</v>
      </c>
      <c r="B804">
        <v>834159</v>
      </c>
      <c r="C804" s="61" t="s">
        <v>349</v>
      </c>
      <c r="D804">
        <v>1</v>
      </c>
      <c r="E804" s="61" t="s">
        <v>349</v>
      </c>
      <c r="F804" s="61" t="s">
        <v>350</v>
      </c>
      <c r="G804" s="61" t="s">
        <v>603</v>
      </c>
      <c r="H804">
        <v>16</v>
      </c>
      <c r="I804">
        <v>235627</v>
      </c>
      <c r="J804" t="str">
        <f t="shared" si="12"/>
        <v>F</v>
      </c>
      <c r="K804" t="s">
        <v>427</v>
      </c>
    </row>
    <row r="805" spans="1:11" x14ac:dyDescent="0.25">
      <c r="A805">
        <v>529</v>
      </c>
      <c r="B805">
        <v>834159</v>
      </c>
      <c r="C805" s="61" t="s">
        <v>349</v>
      </c>
      <c r="D805">
        <v>1</v>
      </c>
      <c r="E805" s="61" t="s">
        <v>349</v>
      </c>
      <c r="F805" s="61" t="s">
        <v>350</v>
      </c>
      <c r="G805" s="61" t="s">
        <v>604</v>
      </c>
      <c r="H805">
        <v>16</v>
      </c>
      <c r="I805">
        <v>235636</v>
      </c>
      <c r="J805" t="str">
        <f t="shared" si="12"/>
        <v>F</v>
      </c>
      <c r="K805" t="s">
        <v>427</v>
      </c>
    </row>
    <row r="806" spans="1:11" x14ac:dyDescent="0.25">
      <c r="A806">
        <v>660</v>
      </c>
      <c r="B806">
        <v>834159</v>
      </c>
      <c r="C806" s="61" t="s">
        <v>349</v>
      </c>
      <c r="D806">
        <v>1</v>
      </c>
      <c r="E806" s="61" t="s">
        <v>349</v>
      </c>
      <c r="F806" s="61" t="s">
        <v>350</v>
      </c>
      <c r="G806" s="61" t="s">
        <v>605</v>
      </c>
      <c r="H806">
        <v>16</v>
      </c>
      <c r="I806">
        <v>235709</v>
      </c>
      <c r="J806" t="str">
        <f t="shared" si="12"/>
        <v>F</v>
      </c>
      <c r="K806" t="s">
        <v>427</v>
      </c>
    </row>
    <row r="807" spans="1:11" x14ac:dyDescent="0.25">
      <c r="A807">
        <v>661</v>
      </c>
      <c r="B807">
        <v>834159</v>
      </c>
      <c r="C807" s="61" t="s">
        <v>349</v>
      </c>
      <c r="D807">
        <v>1</v>
      </c>
      <c r="E807" s="61" t="s">
        <v>349</v>
      </c>
      <c r="F807" s="61" t="s">
        <v>350</v>
      </c>
      <c r="G807" s="61" t="s">
        <v>606</v>
      </c>
      <c r="H807">
        <v>16</v>
      </c>
      <c r="I807">
        <v>235710</v>
      </c>
      <c r="J807" t="str">
        <f t="shared" si="12"/>
        <v>F</v>
      </c>
      <c r="K807" t="s">
        <v>427</v>
      </c>
    </row>
    <row r="808" spans="1:11" x14ac:dyDescent="0.25">
      <c r="A808">
        <v>662</v>
      </c>
      <c r="B808">
        <v>834159</v>
      </c>
      <c r="C808" s="61" t="s">
        <v>349</v>
      </c>
      <c r="D808">
        <v>1</v>
      </c>
      <c r="E808" s="61" t="s">
        <v>349</v>
      </c>
      <c r="F808" s="61" t="s">
        <v>350</v>
      </c>
      <c r="G808" s="61" t="s">
        <v>607</v>
      </c>
      <c r="H808">
        <v>16</v>
      </c>
      <c r="I808">
        <v>235711</v>
      </c>
      <c r="J808" t="str">
        <f t="shared" si="12"/>
        <v>F</v>
      </c>
      <c r="K808" t="s">
        <v>427</v>
      </c>
    </row>
    <row r="809" spans="1:11" x14ac:dyDescent="0.25">
      <c r="A809">
        <v>670</v>
      </c>
      <c r="B809">
        <v>834159</v>
      </c>
      <c r="C809" s="61" t="s">
        <v>349</v>
      </c>
      <c r="D809">
        <v>1</v>
      </c>
      <c r="E809" s="61" t="s">
        <v>349</v>
      </c>
      <c r="F809" s="61" t="s">
        <v>350</v>
      </c>
      <c r="G809" s="61" t="s">
        <v>391</v>
      </c>
      <c r="H809">
        <v>16</v>
      </c>
      <c r="I809">
        <v>235712</v>
      </c>
      <c r="J809" t="str">
        <f t="shared" si="12"/>
        <v>F</v>
      </c>
      <c r="K809" t="s">
        <v>427</v>
      </c>
    </row>
    <row r="810" spans="1:11" x14ac:dyDescent="0.25">
      <c r="A810">
        <v>671</v>
      </c>
      <c r="B810">
        <v>834159</v>
      </c>
      <c r="C810" s="61" t="s">
        <v>349</v>
      </c>
      <c r="D810">
        <v>1</v>
      </c>
      <c r="E810" s="61" t="s">
        <v>349</v>
      </c>
      <c r="F810" s="61" t="s">
        <v>350</v>
      </c>
      <c r="G810" s="61" t="s">
        <v>392</v>
      </c>
      <c r="H810">
        <v>16</v>
      </c>
      <c r="I810">
        <v>235713</v>
      </c>
      <c r="J810" t="str">
        <f t="shared" si="12"/>
        <v>F</v>
      </c>
      <c r="K810" t="s">
        <v>427</v>
      </c>
    </row>
    <row r="811" spans="1:11" x14ac:dyDescent="0.25">
      <c r="A811">
        <v>666</v>
      </c>
      <c r="B811">
        <v>834159</v>
      </c>
      <c r="C811" s="61" t="s">
        <v>349</v>
      </c>
      <c r="D811">
        <v>1</v>
      </c>
      <c r="E811" s="61" t="s">
        <v>349</v>
      </c>
      <c r="F811" s="61" t="s">
        <v>350</v>
      </c>
      <c r="G811" s="61" t="s">
        <v>608</v>
      </c>
      <c r="H811">
        <v>16</v>
      </c>
      <c r="I811">
        <v>235714</v>
      </c>
      <c r="J811" t="str">
        <f t="shared" si="12"/>
        <v>F</v>
      </c>
      <c r="K811" t="s">
        <v>427</v>
      </c>
    </row>
    <row r="812" spans="1:11" x14ac:dyDescent="0.25">
      <c r="A812">
        <v>665</v>
      </c>
      <c r="B812">
        <v>834159</v>
      </c>
      <c r="C812" s="61" t="s">
        <v>349</v>
      </c>
      <c r="D812">
        <v>1</v>
      </c>
      <c r="E812" s="61" t="s">
        <v>349</v>
      </c>
      <c r="F812" s="61" t="s">
        <v>350</v>
      </c>
      <c r="G812" s="61" t="s">
        <v>609</v>
      </c>
      <c r="H812">
        <v>16</v>
      </c>
      <c r="I812">
        <v>235716</v>
      </c>
      <c r="J812" t="str">
        <f t="shared" si="12"/>
        <v>F</v>
      </c>
      <c r="K812" t="s">
        <v>427</v>
      </c>
    </row>
    <row r="813" spans="1:11" x14ac:dyDescent="0.25">
      <c r="A813">
        <v>664</v>
      </c>
      <c r="B813">
        <v>834159</v>
      </c>
      <c r="C813" s="61" t="s">
        <v>349</v>
      </c>
      <c r="D813">
        <v>1</v>
      </c>
      <c r="E813" s="61" t="s">
        <v>349</v>
      </c>
      <c r="F813" s="61" t="s">
        <v>350</v>
      </c>
      <c r="G813" s="61" t="s">
        <v>393</v>
      </c>
      <c r="H813">
        <v>16</v>
      </c>
      <c r="I813">
        <v>235717</v>
      </c>
      <c r="J813" t="str">
        <f t="shared" si="12"/>
        <v>F</v>
      </c>
      <c r="K813" t="s">
        <v>427</v>
      </c>
    </row>
    <row r="814" spans="1:11" x14ac:dyDescent="0.25">
      <c r="A814">
        <v>589</v>
      </c>
      <c r="B814">
        <v>834159</v>
      </c>
      <c r="C814" s="61" t="s">
        <v>349</v>
      </c>
      <c r="D814">
        <v>1</v>
      </c>
      <c r="E814" s="61" t="s">
        <v>349</v>
      </c>
      <c r="F814" s="61" t="s">
        <v>350</v>
      </c>
      <c r="G814" s="61" t="s">
        <v>394</v>
      </c>
      <c r="H814">
        <v>16</v>
      </c>
      <c r="I814">
        <v>235718</v>
      </c>
      <c r="J814" t="str">
        <f t="shared" si="12"/>
        <v>F</v>
      </c>
      <c r="K814" t="s">
        <v>427</v>
      </c>
    </row>
    <row r="815" spans="1:11" x14ac:dyDescent="0.25">
      <c r="A815">
        <v>380</v>
      </c>
      <c r="B815">
        <v>834159</v>
      </c>
      <c r="C815" s="61" t="s">
        <v>349</v>
      </c>
      <c r="D815">
        <v>1</v>
      </c>
      <c r="E815" s="61" t="s">
        <v>349</v>
      </c>
      <c r="F815" s="61" t="s">
        <v>350</v>
      </c>
      <c r="G815" s="61" t="s">
        <v>610</v>
      </c>
      <c r="H815">
        <v>16</v>
      </c>
      <c r="I815">
        <v>235813</v>
      </c>
      <c r="J815" t="str">
        <f t="shared" si="12"/>
        <v>F</v>
      </c>
      <c r="K815" t="s">
        <v>427</v>
      </c>
    </row>
    <row r="816" spans="1:11" x14ac:dyDescent="0.25">
      <c r="A816">
        <v>802</v>
      </c>
      <c r="B816">
        <v>834641</v>
      </c>
      <c r="C816" s="61" t="s">
        <v>395</v>
      </c>
      <c r="D816">
        <v>1</v>
      </c>
      <c r="E816" s="61" t="s">
        <v>395</v>
      </c>
      <c r="F816" s="61" t="s">
        <v>396</v>
      </c>
      <c r="G816" s="61" t="s">
        <v>397</v>
      </c>
      <c r="H816">
        <v>17</v>
      </c>
      <c r="I816">
        <v>124005</v>
      </c>
      <c r="J816" t="str">
        <f t="shared" si="12"/>
        <v>F</v>
      </c>
      <c r="K816" t="s">
        <v>427</v>
      </c>
    </row>
    <row r="817" spans="1:11" x14ac:dyDescent="0.25">
      <c r="A817">
        <v>806</v>
      </c>
      <c r="B817">
        <v>834641</v>
      </c>
      <c r="C817" s="61" t="s">
        <v>395</v>
      </c>
      <c r="D817">
        <v>1</v>
      </c>
      <c r="E817" s="61" t="s">
        <v>395</v>
      </c>
      <c r="F817" s="61" t="s">
        <v>396</v>
      </c>
      <c r="G817" s="61" t="s">
        <v>398</v>
      </c>
      <c r="H817">
        <v>17</v>
      </c>
      <c r="I817">
        <v>124006</v>
      </c>
      <c r="J817" t="str">
        <f t="shared" si="12"/>
        <v>F</v>
      </c>
      <c r="K817" t="s">
        <v>427</v>
      </c>
    </row>
    <row r="818" spans="1:11" x14ac:dyDescent="0.25">
      <c r="A818">
        <v>809</v>
      </c>
      <c r="B818">
        <v>834641</v>
      </c>
      <c r="C818" s="61" t="s">
        <v>395</v>
      </c>
      <c r="D818">
        <v>1</v>
      </c>
      <c r="E818" s="61" t="s">
        <v>395</v>
      </c>
      <c r="F818" s="61" t="s">
        <v>396</v>
      </c>
      <c r="G818" s="61" t="s">
        <v>399</v>
      </c>
      <c r="H818">
        <v>17</v>
      </c>
      <c r="I818">
        <v>124101</v>
      </c>
      <c r="J818" t="str">
        <f t="shared" si="12"/>
        <v>F</v>
      </c>
      <c r="K818" t="s">
        <v>427</v>
      </c>
    </row>
    <row r="819" spans="1:11" x14ac:dyDescent="0.25">
      <c r="A819">
        <v>810</v>
      </c>
      <c r="B819">
        <v>834641</v>
      </c>
      <c r="C819" s="61" t="s">
        <v>395</v>
      </c>
      <c r="D819">
        <v>1</v>
      </c>
      <c r="E819" s="61" t="s">
        <v>395</v>
      </c>
      <c r="F819" s="61" t="s">
        <v>396</v>
      </c>
      <c r="G819" s="61" t="s">
        <v>400</v>
      </c>
      <c r="H819">
        <v>17</v>
      </c>
      <c r="I819">
        <v>124102</v>
      </c>
      <c r="J819" t="str">
        <f t="shared" si="12"/>
        <v>F</v>
      </c>
      <c r="K819" t="s">
        <v>427</v>
      </c>
    </row>
    <row r="820" spans="1:11" x14ac:dyDescent="0.25">
      <c r="A820">
        <v>836</v>
      </c>
      <c r="B820">
        <v>834641</v>
      </c>
      <c r="C820" s="61" t="s">
        <v>395</v>
      </c>
      <c r="D820">
        <v>1</v>
      </c>
      <c r="E820" s="61" t="s">
        <v>395</v>
      </c>
      <c r="F820" s="61" t="s">
        <v>396</v>
      </c>
      <c r="G820" s="61" t="s">
        <v>401</v>
      </c>
      <c r="H820">
        <v>17</v>
      </c>
      <c r="I820">
        <v>124103</v>
      </c>
      <c r="J820" t="str">
        <f t="shared" si="12"/>
        <v>F</v>
      </c>
      <c r="K820" t="s">
        <v>427</v>
      </c>
    </row>
    <row r="821" spans="1:11" x14ac:dyDescent="0.25">
      <c r="A821">
        <v>844</v>
      </c>
      <c r="B821">
        <v>834641</v>
      </c>
      <c r="C821" s="61" t="s">
        <v>395</v>
      </c>
      <c r="D821">
        <v>1</v>
      </c>
      <c r="E821" s="61" t="s">
        <v>395</v>
      </c>
      <c r="F821" s="61" t="s">
        <v>396</v>
      </c>
      <c r="G821" s="61" t="s">
        <v>402</v>
      </c>
      <c r="H821">
        <v>17</v>
      </c>
      <c r="I821">
        <v>124104</v>
      </c>
      <c r="J821" t="str">
        <f t="shared" si="12"/>
        <v>F</v>
      </c>
      <c r="K821" t="s">
        <v>427</v>
      </c>
    </row>
    <row r="822" spans="1:11" x14ac:dyDescent="0.25">
      <c r="A822">
        <v>832</v>
      </c>
      <c r="B822">
        <v>834641</v>
      </c>
      <c r="C822" s="61" t="s">
        <v>395</v>
      </c>
      <c r="D822">
        <v>1</v>
      </c>
      <c r="E822" s="61" t="s">
        <v>395</v>
      </c>
      <c r="F822" s="61" t="s">
        <v>396</v>
      </c>
      <c r="G822" s="61" t="s">
        <v>403</v>
      </c>
      <c r="H822">
        <v>17</v>
      </c>
      <c r="I822">
        <v>124105</v>
      </c>
      <c r="J822" t="str">
        <f t="shared" si="12"/>
        <v>F</v>
      </c>
      <c r="K822" t="s">
        <v>427</v>
      </c>
    </row>
    <row r="823" spans="1:11" x14ac:dyDescent="0.25">
      <c r="A823">
        <v>762</v>
      </c>
      <c r="B823">
        <v>834641</v>
      </c>
      <c r="C823" s="61" t="s">
        <v>395</v>
      </c>
      <c r="D823">
        <v>1</v>
      </c>
      <c r="E823" s="61" t="s">
        <v>395</v>
      </c>
      <c r="F823" s="61" t="s">
        <v>396</v>
      </c>
      <c r="G823" s="61" t="s">
        <v>611</v>
      </c>
      <c r="H823">
        <v>17</v>
      </c>
      <c r="I823">
        <v>124106</v>
      </c>
      <c r="J823" t="str">
        <f t="shared" si="12"/>
        <v>F</v>
      </c>
      <c r="K823" t="s">
        <v>427</v>
      </c>
    </row>
    <row r="824" spans="1:11" x14ac:dyDescent="0.25">
      <c r="A824">
        <v>820</v>
      </c>
      <c r="B824">
        <v>834641</v>
      </c>
      <c r="C824" s="61" t="s">
        <v>395</v>
      </c>
      <c r="D824">
        <v>1</v>
      </c>
      <c r="E824" s="61" t="s">
        <v>395</v>
      </c>
      <c r="F824" s="61" t="s">
        <v>396</v>
      </c>
      <c r="G824" s="61" t="s">
        <v>404</v>
      </c>
      <c r="H824">
        <v>17</v>
      </c>
      <c r="I824">
        <v>124107</v>
      </c>
      <c r="J824" t="str">
        <f t="shared" si="12"/>
        <v>F</v>
      </c>
      <c r="K824" t="s">
        <v>427</v>
      </c>
    </row>
    <row r="825" spans="1:11" x14ac:dyDescent="0.25">
      <c r="A825">
        <v>791</v>
      </c>
      <c r="B825">
        <v>834641</v>
      </c>
      <c r="C825" s="61" t="s">
        <v>395</v>
      </c>
      <c r="D825">
        <v>1</v>
      </c>
      <c r="E825" s="61" t="s">
        <v>395</v>
      </c>
      <c r="F825" s="61" t="s">
        <v>396</v>
      </c>
      <c r="G825" s="61" t="s">
        <v>612</v>
      </c>
      <c r="H825">
        <v>17</v>
      </c>
      <c r="I825">
        <v>124208</v>
      </c>
      <c r="J825" t="str">
        <f t="shared" si="12"/>
        <v>F</v>
      </c>
      <c r="K825" t="s">
        <v>427</v>
      </c>
    </row>
    <row r="826" spans="1:11" x14ac:dyDescent="0.25">
      <c r="A826">
        <v>823</v>
      </c>
      <c r="B826">
        <v>834641</v>
      </c>
      <c r="C826" s="61" t="s">
        <v>395</v>
      </c>
      <c r="D826">
        <v>1</v>
      </c>
      <c r="E826" s="61" t="s">
        <v>395</v>
      </c>
      <c r="F826" s="61" t="s">
        <v>396</v>
      </c>
      <c r="G826" s="61" t="s">
        <v>405</v>
      </c>
      <c r="H826">
        <v>17</v>
      </c>
      <c r="I826">
        <v>124209</v>
      </c>
      <c r="J826" t="str">
        <f t="shared" si="12"/>
        <v>F</v>
      </c>
      <c r="K826" t="s">
        <v>427</v>
      </c>
    </row>
    <row r="827" spans="1:11" x14ac:dyDescent="0.25">
      <c r="A827">
        <v>824</v>
      </c>
      <c r="B827">
        <v>834641</v>
      </c>
      <c r="C827" s="61" t="s">
        <v>395</v>
      </c>
      <c r="D827">
        <v>1</v>
      </c>
      <c r="E827" s="61" t="s">
        <v>395</v>
      </c>
      <c r="F827" s="61" t="s">
        <v>396</v>
      </c>
      <c r="G827" s="61" t="s">
        <v>406</v>
      </c>
      <c r="H827">
        <v>17</v>
      </c>
      <c r="I827">
        <v>124210</v>
      </c>
      <c r="J827" t="str">
        <f t="shared" si="12"/>
        <v>F</v>
      </c>
      <c r="K827" t="s">
        <v>427</v>
      </c>
    </row>
    <row r="828" spans="1:11" x14ac:dyDescent="0.25">
      <c r="A828">
        <v>845</v>
      </c>
      <c r="B828">
        <v>834641</v>
      </c>
      <c r="C828" s="61" t="s">
        <v>395</v>
      </c>
      <c r="D828">
        <v>1</v>
      </c>
      <c r="E828" s="61" t="s">
        <v>395</v>
      </c>
      <c r="F828" s="61" t="s">
        <v>396</v>
      </c>
      <c r="G828" s="61" t="s">
        <v>407</v>
      </c>
      <c r="H828">
        <v>17</v>
      </c>
      <c r="I828">
        <v>124211</v>
      </c>
      <c r="J828" t="str">
        <f t="shared" si="12"/>
        <v>F</v>
      </c>
      <c r="K828" t="s">
        <v>427</v>
      </c>
    </row>
    <row r="829" spans="1:11" x14ac:dyDescent="0.25">
      <c r="A829">
        <v>819</v>
      </c>
      <c r="B829">
        <v>834641</v>
      </c>
      <c r="C829" s="61" t="s">
        <v>395</v>
      </c>
      <c r="D829">
        <v>1</v>
      </c>
      <c r="E829" s="61" t="s">
        <v>395</v>
      </c>
      <c r="F829" s="61" t="s">
        <v>396</v>
      </c>
      <c r="G829" s="61" t="s">
        <v>408</v>
      </c>
      <c r="H829">
        <v>17</v>
      </c>
      <c r="I829">
        <v>124212</v>
      </c>
      <c r="J829" t="str">
        <f t="shared" si="12"/>
        <v>F</v>
      </c>
      <c r="K829" t="s">
        <v>427</v>
      </c>
    </row>
    <row r="830" spans="1:11" x14ac:dyDescent="0.25">
      <c r="A830">
        <v>795</v>
      </c>
      <c r="B830">
        <v>834641</v>
      </c>
      <c r="C830" s="61" t="s">
        <v>395</v>
      </c>
      <c r="D830">
        <v>1</v>
      </c>
      <c r="E830" s="61" t="s">
        <v>395</v>
      </c>
      <c r="F830" s="61" t="s">
        <v>396</v>
      </c>
      <c r="G830" s="61" t="s">
        <v>409</v>
      </c>
      <c r="H830">
        <v>17</v>
      </c>
      <c r="I830">
        <v>124217</v>
      </c>
      <c r="J830" t="str">
        <f t="shared" si="12"/>
        <v>F</v>
      </c>
      <c r="K830" t="s">
        <v>427</v>
      </c>
    </row>
    <row r="831" spans="1:11" x14ac:dyDescent="0.25">
      <c r="A831">
        <v>847</v>
      </c>
      <c r="B831">
        <v>834641</v>
      </c>
      <c r="C831" s="61" t="s">
        <v>395</v>
      </c>
      <c r="D831">
        <v>1</v>
      </c>
      <c r="E831" s="61" t="s">
        <v>395</v>
      </c>
      <c r="F831" s="61" t="s">
        <v>396</v>
      </c>
      <c r="G831" s="61" t="s">
        <v>410</v>
      </c>
      <c r="H831">
        <v>17</v>
      </c>
      <c r="I831">
        <v>124218</v>
      </c>
      <c r="J831" t="str">
        <f t="shared" si="12"/>
        <v>F</v>
      </c>
      <c r="K831" t="s">
        <v>427</v>
      </c>
    </row>
    <row r="832" spans="1:11" x14ac:dyDescent="0.25">
      <c r="A832">
        <v>846</v>
      </c>
      <c r="B832">
        <v>834641</v>
      </c>
      <c r="C832" s="61" t="s">
        <v>395</v>
      </c>
      <c r="D832">
        <v>1</v>
      </c>
      <c r="E832" s="61" t="s">
        <v>395</v>
      </c>
      <c r="F832" s="61" t="s">
        <v>396</v>
      </c>
      <c r="G832" s="61" t="s">
        <v>411</v>
      </c>
      <c r="H832">
        <v>17</v>
      </c>
      <c r="I832">
        <v>124313</v>
      </c>
      <c r="J832" t="str">
        <f t="shared" si="12"/>
        <v>F</v>
      </c>
      <c r="K832" t="s">
        <v>427</v>
      </c>
    </row>
    <row r="833" spans="1:11" x14ac:dyDescent="0.25">
      <c r="A833">
        <v>799</v>
      </c>
      <c r="B833">
        <v>834641</v>
      </c>
      <c r="C833" s="61" t="s">
        <v>395</v>
      </c>
      <c r="D833">
        <v>1</v>
      </c>
      <c r="E833" s="61" t="s">
        <v>395</v>
      </c>
      <c r="F833" s="61" t="s">
        <v>396</v>
      </c>
      <c r="G833" s="61" t="s">
        <v>613</v>
      </c>
      <c r="H833">
        <v>17</v>
      </c>
      <c r="I833">
        <v>124314</v>
      </c>
      <c r="J833" t="str">
        <f t="shared" si="12"/>
        <v>F</v>
      </c>
      <c r="K833" t="s">
        <v>427</v>
      </c>
    </row>
    <row r="834" spans="1:11" x14ac:dyDescent="0.25">
      <c r="A834">
        <v>843</v>
      </c>
      <c r="B834">
        <v>834641</v>
      </c>
      <c r="C834" s="61" t="s">
        <v>395</v>
      </c>
      <c r="D834">
        <v>1</v>
      </c>
      <c r="E834" s="61" t="s">
        <v>395</v>
      </c>
      <c r="F834" s="61" t="s">
        <v>396</v>
      </c>
      <c r="G834" s="61" t="s">
        <v>614</v>
      </c>
      <c r="H834">
        <v>17</v>
      </c>
      <c r="I834">
        <v>133915</v>
      </c>
      <c r="J834" t="str">
        <f t="shared" ref="J834:J860" si="13">IF(I834=I835,"T","F")</f>
        <v>F</v>
      </c>
      <c r="K834" t="s">
        <v>427</v>
      </c>
    </row>
    <row r="835" spans="1:11" x14ac:dyDescent="0.25">
      <c r="A835">
        <v>842</v>
      </c>
      <c r="B835">
        <v>834641</v>
      </c>
      <c r="C835" s="61" t="s">
        <v>395</v>
      </c>
      <c r="D835">
        <v>1</v>
      </c>
      <c r="E835" s="61" t="s">
        <v>395</v>
      </c>
      <c r="F835" s="61" t="s">
        <v>396</v>
      </c>
      <c r="G835" s="61" t="s">
        <v>412</v>
      </c>
      <c r="H835">
        <v>17</v>
      </c>
      <c r="I835">
        <v>133916</v>
      </c>
      <c r="J835" t="str">
        <f t="shared" si="13"/>
        <v>F</v>
      </c>
      <c r="K835" t="s">
        <v>427</v>
      </c>
    </row>
    <row r="836" spans="1:11" x14ac:dyDescent="0.25">
      <c r="A836">
        <v>841</v>
      </c>
      <c r="B836">
        <v>834641</v>
      </c>
      <c r="C836" s="61" t="s">
        <v>395</v>
      </c>
      <c r="D836">
        <v>1</v>
      </c>
      <c r="E836" s="61" t="s">
        <v>395</v>
      </c>
      <c r="F836" s="61" t="s">
        <v>396</v>
      </c>
      <c r="G836" s="61" t="s">
        <v>413</v>
      </c>
      <c r="H836">
        <v>17</v>
      </c>
      <c r="I836">
        <v>133921</v>
      </c>
      <c r="J836" t="str">
        <f t="shared" si="13"/>
        <v>F</v>
      </c>
      <c r="K836" t="s">
        <v>427</v>
      </c>
    </row>
    <row r="837" spans="1:11" x14ac:dyDescent="0.25">
      <c r="A837">
        <v>768</v>
      </c>
      <c r="B837">
        <v>834641</v>
      </c>
      <c r="C837" s="61" t="s">
        <v>395</v>
      </c>
      <c r="D837">
        <v>1</v>
      </c>
      <c r="E837" s="61" t="s">
        <v>395</v>
      </c>
      <c r="F837" s="61" t="s">
        <v>396</v>
      </c>
      <c r="G837" s="61" t="s">
        <v>615</v>
      </c>
      <c r="H837">
        <v>17</v>
      </c>
      <c r="I837">
        <v>133928</v>
      </c>
      <c r="J837" t="str">
        <f t="shared" si="13"/>
        <v>F</v>
      </c>
      <c r="K837" t="s">
        <v>427</v>
      </c>
    </row>
    <row r="838" spans="1:11" x14ac:dyDescent="0.25">
      <c r="A838">
        <v>829</v>
      </c>
      <c r="B838">
        <v>834641</v>
      </c>
      <c r="C838" s="61" t="s">
        <v>395</v>
      </c>
      <c r="D838">
        <v>1</v>
      </c>
      <c r="E838" s="61" t="s">
        <v>395</v>
      </c>
      <c r="F838" s="61" t="s">
        <v>396</v>
      </c>
      <c r="G838" s="61" t="s">
        <v>414</v>
      </c>
      <c r="H838">
        <v>17</v>
      </c>
      <c r="I838">
        <v>133929</v>
      </c>
      <c r="J838" t="str">
        <f t="shared" si="13"/>
        <v>F</v>
      </c>
      <c r="K838" t="s">
        <v>427</v>
      </c>
    </row>
    <row r="839" spans="1:11" x14ac:dyDescent="0.25">
      <c r="A839">
        <v>828</v>
      </c>
      <c r="B839">
        <v>834641</v>
      </c>
      <c r="C839" s="61" t="s">
        <v>395</v>
      </c>
      <c r="D839">
        <v>1</v>
      </c>
      <c r="E839" s="61" t="s">
        <v>395</v>
      </c>
      <c r="F839" s="61" t="s">
        <v>396</v>
      </c>
      <c r="G839" s="61" t="s">
        <v>415</v>
      </c>
      <c r="H839">
        <v>17</v>
      </c>
      <c r="I839">
        <v>133930</v>
      </c>
      <c r="J839" t="str">
        <f t="shared" si="13"/>
        <v>F</v>
      </c>
      <c r="K839" t="s">
        <v>427</v>
      </c>
    </row>
    <row r="840" spans="1:11" x14ac:dyDescent="0.25">
      <c r="A840">
        <v>813</v>
      </c>
      <c r="B840">
        <v>834641</v>
      </c>
      <c r="C840" s="61" t="s">
        <v>395</v>
      </c>
      <c r="D840">
        <v>1</v>
      </c>
      <c r="E840" s="61" t="s">
        <v>395</v>
      </c>
      <c r="F840" s="61" t="s">
        <v>396</v>
      </c>
      <c r="G840" s="61" t="s">
        <v>416</v>
      </c>
      <c r="H840">
        <v>17</v>
      </c>
      <c r="I840">
        <v>134025</v>
      </c>
      <c r="J840" t="str">
        <f t="shared" si="13"/>
        <v>F</v>
      </c>
      <c r="K840" t="s">
        <v>427</v>
      </c>
    </row>
    <row r="841" spans="1:11" x14ac:dyDescent="0.25">
      <c r="A841">
        <v>772</v>
      </c>
      <c r="B841">
        <v>834641</v>
      </c>
      <c r="C841" s="61" t="s">
        <v>395</v>
      </c>
      <c r="D841">
        <v>1</v>
      </c>
      <c r="E841" s="61" t="s">
        <v>395</v>
      </c>
      <c r="F841" s="61" t="s">
        <v>396</v>
      </c>
      <c r="G841" s="61" t="s">
        <v>616</v>
      </c>
      <c r="H841">
        <v>17</v>
      </c>
      <c r="I841">
        <v>134033</v>
      </c>
      <c r="J841" t="str">
        <f t="shared" si="13"/>
        <v>F</v>
      </c>
      <c r="K841" t="s">
        <v>427</v>
      </c>
    </row>
    <row r="842" spans="1:11" x14ac:dyDescent="0.25">
      <c r="A842">
        <v>837</v>
      </c>
      <c r="B842">
        <v>834641</v>
      </c>
      <c r="C842" s="61" t="s">
        <v>395</v>
      </c>
      <c r="D842">
        <v>1</v>
      </c>
      <c r="E842" s="61" t="s">
        <v>395</v>
      </c>
      <c r="F842" s="61" t="s">
        <v>396</v>
      </c>
      <c r="G842" s="61" t="s">
        <v>417</v>
      </c>
      <c r="H842">
        <v>17</v>
      </c>
      <c r="I842">
        <v>134034</v>
      </c>
      <c r="J842" t="str">
        <f t="shared" si="13"/>
        <v>F</v>
      </c>
      <c r="K842" t="s">
        <v>427</v>
      </c>
    </row>
    <row r="843" spans="1:11" x14ac:dyDescent="0.25">
      <c r="A843">
        <v>839</v>
      </c>
      <c r="B843">
        <v>834641</v>
      </c>
      <c r="C843" s="61" t="s">
        <v>395</v>
      </c>
      <c r="D843">
        <v>1</v>
      </c>
      <c r="E843" s="61" t="s">
        <v>395</v>
      </c>
      <c r="F843" s="61" t="s">
        <v>396</v>
      </c>
      <c r="G843" s="61" t="s">
        <v>418</v>
      </c>
      <c r="H843">
        <v>17</v>
      </c>
      <c r="I843">
        <v>134035</v>
      </c>
      <c r="J843" t="str">
        <f t="shared" si="13"/>
        <v>F</v>
      </c>
      <c r="K843" t="s">
        <v>427</v>
      </c>
    </row>
    <row r="844" spans="1:11" x14ac:dyDescent="0.25">
      <c r="A844">
        <v>826</v>
      </c>
      <c r="B844">
        <v>834641</v>
      </c>
      <c r="C844" s="61" t="s">
        <v>395</v>
      </c>
      <c r="D844">
        <v>1</v>
      </c>
      <c r="E844" s="61" t="s">
        <v>395</v>
      </c>
      <c r="F844" s="61" t="s">
        <v>396</v>
      </c>
      <c r="G844" s="61" t="s">
        <v>419</v>
      </c>
      <c r="H844">
        <v>17</v>
      </c>
      <c r="I844">
        <v>134036</v>
      </c>
      <c r="J844" t="str">
        <f t="shared" si="13"/>
        <v>F</v>
      </c>
      <c r="K844" t="s">
        <v>427</v>
      </c>
    </row>
    <row r="845" spans="1:11" x14ac:dyDescent="0.25">
      <c r="A845">
        <v>712</v>
      </c>
      <c r="B845">
        <v>834829</v>
      </c>
      <c r="C845" s="61" t="s">
        <v>420</v>
      </c>
      <c r="D845">
        <v>1</v>
      </c>
      <c r="E845" s="61" t="s">
        <v>420</v>
      </c>
      <c r="F845" s="61" t="s">
        <v>421</v>
      </c>
      <c r="G845" s="61" t="s">
        <v>422</v>
      </c>
      <c r="H845">
        <v>18</v>
      </c>
      <c r="I845">
        <v>225419</v>
      </c>
      <c r="J845" t="str">
        <f t="shared" si="13"/>
        <v>F</v>
      </c>
      <c r="K845" t="s">
        <v>427</v>
      </c>
    </row>
    <row r="846" spans="1:11" x14ac:dyDescent="0.25">
      <c r="A846">
        <v>441</v>
      </c>
      <c r="B846">
        <v>834829</v>
      </c>
      <c r="C846" s="61" t="s">
        <v>420</v>
      </c>
      <c r="D846">
        <v>1</v>
      </c>
      <c r="E846" s="61" t="s">
        <v>420</v>
      </c>
      <c r="F846" s="61" t="s">
        <v>421</v>
      </c>
      <c r="G846" s="61" t="s">
        <v>423</v>
      </c>
      <c r="H846">
        <v>18</v>
      </c>
      <c r="I846">
        <v>225420</v>
      </c>
      <c r="J846" t="str">
        <f t="shared" si="13"/>
        <v>F</v>
      </c>
      <c r="K846" t="s">
        <v>427</v>
      </c>
    </row>
    <row r="847" spans="1:11" x14ac:dyDescent="0.25">
      <c r="A847">
        <v>442</v>
      </c>
      <c r="B847">
        <v>834829</v>
      </c>
      <c r="C847" s="61" t="s">
        <v>420</v>
      </c>
      <c r="D847">
        <v>1</v>
      </c>
      <c r="E847" s="61" t="s">
        <v>420</v>
      </c>
      <c r="F847" s="61" t="s">
        <v>421</v>
      </c>
      <c r="G847" s="61" t="s">
        <v>617</v>
      </c>
      <c r="H847">
        <v>18</v>
      </c>
      <c r="I847">
        <v>225421</v>
      </c>
      <c r="J847" t="str">
        <f t="shared" si="13"/>
        <v>F</v>
      </c>
      <c r="K847" t="s">
        <v>427</v>
      </c>
    </row>
    <row r="848" spans="1:11" x14ac:dyDescent="0.25">
      <c r="A848">
        <v>602</v>
      </c>
      <c r="B848">
        <v>834829</v>
      </c>
      <c r="C848" s="61" t="s">
        <v>420</v>
      </c>
      <c r="D848">
        <v>1</v>
      </c>
      <c r="E848" s="61" t="s">
        <v>420</v>
      </c>
      <c r="F848" s="61" t="s">
        <v>421</v>
      </c>
      <c r="G848" s="61" t="s">
        <v>618</v>
      </c>
      <c r="H848">
        <v>18</v>
      </c>
      <c r="I848">
        <v>225426</v>
      </c>
      <c r="J848" t="str">
        <f t="shared" si="13"/>
        <v>F</v>
      </c>
      <c r="K848" t="s">
        <v>427</v>
      </c>
    </row>
    <row r="849" spans="1:11" x14ac:dyDescent="0.25">
      <c r="A849">
        <v>601</v>
      </c>
      <c r="B849">
        <v>834829</v>
      </c>
      <c r="C849" s="61" t="s">
        <v>420</v>
      </c>
      <c r="D849">
        <v>1</v>
      </c>
      <c r="E849" s="61" t="s">
        <v>420</v>
      </c>
      <c r="F849" s="61" t="s">
        <v>421</v>
      </c>
      <c r="G849" s="61" t="s">
        <v>424</v>
      </c>
      <c r="H849">
        <v>18</v>
      </c>
      <c r="I849">
        <v>225427</v>
      </c>
      <c r="J849" t="str">
        <f t="shared" si="13"/>
        <v>F</v>
      </c>
      <c r="K849" t="s">
        <v>427</v>
      </c>
    </row>
    <row r="850" spans="1:11" x14ac:dyDescent="0.25">
      <c r="A850">
        <v>444</v>
      </c>
      <c r="B850">
        <v>834829</v>
      </c>
      <c r="C850" s="61" t="s">
        <v>420</v>
      </c>
      <c r="D850">
        <v>1</v>
      </c>
      <c r="E850" s="61" t="s">
        <v>420</v>
      </c>
      <c r="F850" s="61" t="s">
        <v>421</v>
      </c>
      <c r="G850" s="61" t="s">
        <v>425</v>
      </c>
      <c r="H850">
        <v>18</v>
      </c>
      <c r="I850">
        <v>225428</v>
      </c>
      <c r="J850" t="str">
        <f t="shared" si="13"/>
        <v>F</v>
      </c>
      <c r="K850" t="s">
        <v>427</v>
      </c>
    </row>
    <row r="851" spans="1:11" x14ac:dyDescent="0.25">
      <c r="A851">
        <v>603</v>
      </c>
      <c r="B851">
        <v>834829</v>
      </c>
      <c r="C851" s="61" t="s">
        <v>420</v>
      </c>
      <c r="D851">
        <v>1</v>
      </c>
      <c r="E851" s="61" t="s">
        <v>420</v>
      </c>
      <c r="F851" s="61" t="s">
        <v>421</v>
      </c>
      <c r="G851" s="61" t="s">
        <v>426</v>
      </c>
      <c r="H851">
        <v>18</v>
      </c>
      <c r="I851">
        <v>225435</v>
      </c>
      <c r="J851" t="str">
        <f t="shared" si="13"/>
        <v>F</v>
      </c>
      <c r="K851" t="s">
        <v>427</v>
      </c>
    </row>
    <row r="852" spans="1:11" x14ac:dyDescent="0.25">
      <c r="A852">
        <v>351</v>
      </c>
      <c r="B852">
        <v>834829</v>
      </c>
      <c r="C852" s="61" t="s">
        <v>420</v>
      </c>
      <c r="D852">
        <v>1</v>
      </c>
      <c r="E852" s="61" t="s">
        <v>420</v>
      </c>
      <c r="F852" s="61" t="s">
        <v>421</v>
      </c>
      <c r="G852" s="61" t="s">
        <v>619</v>
      </c>
      <c r="H852">
        <v>18</v>
      </c>
      <c r="I852">
        <v>225436</v>
      </c>
      <c r="J852" t="str">
        <f t="shared" si="13"/>
        <v>F</v>
      </c>
      <c r="K852" t="s">
        <v>427</v>
      </c>
    </row>
    <row r="853" spans="1:11" x14ac:dyDescent="0.25">
      <c r="A853">
        <v>708</v>
      </c>
      <c r="B853">
        <v>834829</v>
      </c>
      <c r="C853" s="61" t="s">
        <v>420</v>
      </c>
      <c r="D853">
        <v>1</v>
      </c>
      <c r="E853" s="61" t="s">
        <v>420</v>
      </c>
      <c r="F853" s="61" t="s">
        <v>421</v>
      </c>
      <c r="G853" s="61" t="s">
        <v>620</v>
      </c>
      <c r="H853">
        <v>18</v>
      </c>
      <c r="I853">
        <v>225513</v>
      </c>
      <c r="J853" t="str">
        <f t="shared" si="13"/>
        <v>F</v>
      </c>
      <c r="K853" t="s">
        <v>427</v>
      </c>
    </row>
    <row r="854" spans="1:11" x14ac:dyDescent="0.25">
      <c r="A854">
        <v>707</v>
      </c>
      <c r="B854">
        <v>834829</v>
      </c>
      <c r="C854" s="61" t="s">
        <v>420</v>
      </c>
      <c r="D854">
        <v>1</v>
      </c>
      <c r="E854" s="61" t="s">
        <v>420</v>
      </c>
      <c r="F854" s="61" t="s">
        <v>421</v>
      </c>
      <c r="G854" s="61" t="s">
        <v>621</v>
      </c>
      <c r="H854">
        <v>18</v>
      </c>
      <c r="I854">
        <v>225514</v>
      </c>
      <c r="J854" t="str">
        <f t="shared" si="13"/>
        <v>F</v>
      </c>
      <c r="K854" t="s">
        <v>427</v>
      </c>
    </row>
    <row r="855" spans="1:11" x14ac:dyDescent="0.25">
      <c r="A855">
        <v>706</v>
      </c>
      <c r="B855">
        <v>834829</v>
      </c>
      <c r="C855" s="61" t="s">
        <v>420</v>
      </c>
      <c r="D855">
        <v>1</v>
      </c>
      <c r="E855" s="61" t="s">
        <v>420</v>
      </c>
      <c r="F855" s="61" t="s">
        <v>421</v>
      </c>
      <c r="G855" s="61" t="s">
        <v>622</v>
      </c>
      <c r="H855">
        <v>18</v>
      </c>
      <c r="I855">
        <v>225515</v>
      </c>
      <c r="J855" t="str">
        <f t="shared" si="13"/>
        <v>F</v>
      </c>
      <c r="K855" t="s">
        <v>427</v>
      </c>
    </row>
    <row r="856" spans="1:11" x14ac:dyDescent="0.25">
      <c r="A856">
        <v>705</v>
      </c>
      <c r="B856">
        <v>834829</v>
      </c>
      <c r="C856" s="61" t="s">
        <v>420</v>
      </c>
      <c r="D856">
        <v>1</v>
      </c>
      <c r="E856" s="61" t="s">
        <v>420</v>
      </c>
      <c r="F856" s="61" t="s">
        <v>421</v>
      </c>
      <c r="G856" s="61" t="s">
        <v>623</v>
      </c>
      <c r="H856">
        <v>18</v>
      </c>
      <c r="I856">
        <v>225516</v>
      </c>
      <c r="J856" t="str">
        <f t="shared" si="13"/>
        <v>F</v>
      </c>
      <c r="K856" t="s">
        <v>427</v>
      </c>
    </row>
    <row r="857" spans="1:11" x14ac:dyDescent="0.25">
      <c r="A857">
        <v>704</v>
      </c>
      <c r="B857">
        <v>834829</v>
      </c>
      <c r="C857" s="61" t="s">
        <v>420</v>
      </c>
      <c r="D857">
        <v>1</v>
      </c>
      <c r="E857" s="61" t="s">
        <v>420</v>
      </c>
      <c r="F857" s="61" t="s">
        <v>421</v>
      </c>
      <c r="G857" s="61" t="s">
        <v>624</v>
      </c>
      <c r="H857">
        <v>18</v>
      </c>
      <c r="I857">
        <v>225517</v>
      </c>
      <c r="J857" t="str">
        <f t="shared" si="13"/>
        <v>F</v>
      </c>
      <c r="K857" t="s">
        <v>427</v>
      </c>
    </row>
    <row r="858" spans="1:11" x14ac:dyDescent="0.25">
      <c r="A858">
        <v>709</v>
      </c>
      <c r="B858">
        <v>834829</v>
      </c>
      <c r="C858" s="61" t="s">
        <v>420</v>
      </c>
      <c r="D858">
        <v>1</v>
      </c>
      <c r="E858" s="61" t="s">
        <v>420</v>
      </c>
      <c r="F858" s="61" t="s">
        <v>421</v>
      </c>
      <c r="G858" s="61" t="s">
        <v>625</v>
      </c>
      <c r="H858">
        <v>18</v>
      </c>
      <c r="I858">
        <v>225522</v>
      </c>
      <c r="J858" t="str">
        <f t="shared" si="13"/>
        <v>F</v>
      </c>
      <c r="K858" t="s">
        <v>427</v>
      </c>
    </row>
    <row r="859" spans="1:11" x14ac:dyDescent="0.25">
      <c r="A859">
        <v>710</v>
      </c>
      <c r="B859">
        <v>834829</v>
      </c>
      <c r="C859" s="61" t="s">
        <v>420</v>
      </c>
      <c r="D859">
        <v>1</v>
      </c>
      <c r="E859" s="61" t="s">
        <v>420</v>
      </c>
      <c r="F859" s="61" t="s">
        <v>421</v>
      </c>
      <c r="G859" s="61" t="s">
        <v>626</v>
      </c>
      <c r="H859">
        <v>18</v>
      </c>
      <c r="I859">
        <v>225523</v>
      </c>
      <c r="J859" t="str">
        <f t="shared" si="13"/>
        <v>F</v>
      </c>
      <c r="K859" t="s">
        <v>427</v>
      </c>
    </row>
    <row r="860" spans="1:11" x14ac:dyDescent="0.25">
      <c r="A860">
        <v>711</v>
      </c>
      <c r="B860">
        <v>834829</v>
      </c>
      <c r="C860" s="61" t="s">
        <v>420</v>
      </c>
      <c r="D860">
        <v>1</v>
      </c>
      <c r="E860" s="61" t="s">
        <v>420</v>
      </c>
      <c r="F860" s="61" t="s">
        <v>421</v>
      </c>
      <c r="G860" s="61" t="s">
        <v>627</v>
      </c>
      <c r="H860">
        <v>18</v>
      </c>
      <c r="I860">
        <v>225524</v>
      </c>
      <c r="J860" t="str">
        <f t="shared" si="13"/>
        <v>F</v>
      </c>
      <c r="K860" t="s">
        <v>427</v>
      </c>
    </row>
    <row r="861" spans="1:11" x14ac:dyDescent="0.25">
      <c r="C861" s="61" t="s">
        <v>674</v>
      </c>
      <c r="E861" s="61" t="s">
        <v>687</v>
      </c>
      <c r="F861" s="61" t="s">
        <v>687</v>
      </c>
      <c r="G861" s="61" t="s">
        <v>675</v>
      </c>
    </row>
    <row r="862" spans="1:11" x14ac:dyDescent="0.25">
      <c r="C862" s="61" t="s">
        <v>674</v>
      </c>
      <c r="E862" s="61" t="s">
        <v>687</v>
      </c>
      <c r="F862" s="61" t="s">
        <v>687</v>
      </c>
      <c r="G862" s="61" t="s">
        <v>676</v>
      </c>
    </row>
    <row r="863" spans="1:11" x14ac:dyDescent="0.25">
      <c r="C863" s="61" t="s">
        <v>674</v>
      </c>
      <c r="E863" s="61" t="s">
        <v>687</v>
      </c>
      <c r="F863" s="61" t="s">
        <v>687</v>
      </c>
      <c r="G863" s="61" t="s">
        <v>677</v>
      </c>
    </row>
    <row r="864" spans="1:11" x14ac:dyDescent="0.25">
      <c r="C864" s="61" t="s">
        <v>674</v>
      </c>
      <c r="E864" s="61" t="s">
        <v>687</v>
      </c>
      <c r="F864" s="61" t="s">
        <v>687</v>
      </c>
      <c r="G864" s="61" t="s">
        <v>678</v>
      </c>
    </row>
    <row r="865" spans="3:7" x14ac:dyDescent="0.25">
      <c r="C865" s="61" t="s">
        <v>674</v>
      </c>
      <c r="E865" s="61" t="s">
        <v>687</v>
      </c>
      <c r="F865" s="61" t="s">
        <v>687</v>
      </c>
      <c r="G865" s="61" t="s">
        <v>679</v>
      </c>
    </row>
    <row r="866" spans="3:7" x14ac:dyDescent="0.25">
      <c r="C866" s="61" t="s">
        <v>674</v>
      </c>
      <c r="E866" s="61" t="s">
        <v>687</v>
      </c>
      <c r="F866" s="61" t="s">
        <v>687</v>
      </c>
      <c r="G866" s="61" t="s">
        <v>680</v>
      </c>
    </row>
    <row r="867" spans="3:7" x14ac:dyDescent="0.25">
      <c r="C867" s="61" t="s">
        <v>674</v>
      </c>
      <c r="E867" s="61" t="s">
        <v>687</v>
      </c>
      <c r="F867" s="61" t="s">
        <v>687</v>
      </c>
      <c r="G867" s="61" t="s">
        <v>681</v>
      </c>
    </row>
    <row r="868" spans="3:7" x14ac:dyDescent="0.25">
      <c r="C868" s="61" t="s">
        <v>674</v>
      </c>
      <c r="E868" s="61" t="s">
        <v>687</v>
      </c>
      <c r="F868" s="61" t="s">
        <v>687</v>
      </c>
      <c r="G868" s="61" t="s">
        <v>682</v>
      </c>
    </row>
    <row r="869" spans="3:7" x14ac:dyDescent="0.25">
      <c r="C869" s="61" t="s">
        <v>674</v>
      </c>
      <c r="E869" s="61" t="s">
        <v>687</v>
      </c>
      <c r="F869" s="61" t="s">
        <v>687</v>
      </c>
      <c r="G869" s="61" t="s">
        <v>683</v>
      </c>
    </row>
    <row r="870" spans="3:7" x14ac:dyDescent="0.25">
      <c r="C870" s="61" t="s">
        <v>674</v>
      </c>
      <c r="E870" s="61" t="s">
        <v>687</v>
      </c>
      <c r="F870" s="61" t="s">
        <v>687</v>
      </c>
      <c r="G870" s="61" t="s">
        <v>684</v>
      </c>
    </row>
    <row r="871" spans="3:7" x14ac:dyDescent="0.25">
      <c r="C871" s="61" t="s">
        <v>674</v>
      </c>
      <c r="E871" s="61" t="s">
        <v>687</v>
      </c>
      <c r="F871" s="61" t="s">
        <v>687</v>
      </c>
      <c r="G871" s="61" t="s">
        <v>685</v>
      </c>
    </row>
    <row r="872" spans="3:7" x14ac:dyDescent="0.25">
      <c r="C872" s="61" t="s">
        <v>674</v>
      </c>
      <c r="E872" s="61" t="s">
        <v>687</v>
      </c>
      <c r="F872" s="61" t="s">
        <v>687</v>
      </c>
      <c r="G872" s="61" t="s">
        <v>686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215"/>
  <sheetViews>
    <sheetView zoomScaleNormal="100" workbookViewId="0">
      <pane xSplit="2" ySplit="2" topLeftCell="CG3" activePane="bottomRight" state="frozen"/>
      <selection pane="topRight" activeCell="C1" sqref="C1"/>
      <selection pane="bottomLeft" activeCell="A3" sqref="A3"/>
      <selection pane="bottomRight" activeCell="DB37" sqref="DB37"/>
    </sheetView>
  </sheetViews>
  <sheetFormatPr defaultRowHeight="15" x14ac:dyDescent="0.25"/>
  <cols>
    <col min="1" max="1" width="7.28515625" style="66" customWidth="1"/>
    <col min="2" max="2" width="3.42578125" style="65" bestFit="1" customWidth="1"/>
    <col min="3" max="5" width="7.7109375" style="118" customWidth="1"/>
    <col min="6" max="48" width="7.7109375" style="66" customWidth="1"/>
    <col min="49" max="49" width="7.7109375" style="160" customWidth="1"/>
    <col min="50" max="98" width="7.7109375" style="66" customWidth="1"/>
    <col min="99" max="104" width="7.7109375" style="68" customWidth="1"/>
    <col min="105" max="16384" width="9.140625" style="65"/>
  </cols>
  <sheetData>
    <row r="1" spans="1:103" x14ac:dyDescent="0.25">
      <c r="C1" s="220" t="s">
        <v>150</v>
      </c>
      <c r="D1" s="223"/>
      <c r="E1" s="223"/>
      <c r="F1" s="223"/>
      <c r="G1" s="222" t="s">
        <v>163</v>
      </c>
      <c r="H1" s="221"/>
      <c r="I1" s="221"/>
      <c r="J1" s="221"/>
      <c r="K1" s="220" t="s">
        <v>169</v>
      </c>
      <c r="L1" s="221"/>
      <c r="M1" s="221"/>
      <c r="N1" s="221"/>
      <c r="O1" s="222" t="s">
        <v>184</v>
      </c>
      <c r="P1" s="221"/>
      <c r="Q1" s="221"/>
      <c r="R1" s="221"/>
      <c r="S1" s="220" t="s">
        <v>196</v>
      </c>
      <c r="T1" s="221"/>
      <c r="U1" s="221"/>
      <c r="V1" s="221"/>
      <c r="W1" s="222" t="s">
        <v>224</v>
      </c>
      <c r="X1" s="221"/>
      <c r="Y1" s="221"/>
      <c r="Z1" s="221"/>
      <c r="AA1" s="220" t="s">
        <v>246</v>
      </c>
      <c r="AB1" s="221"/>
      <c r="AC1" s="221"/>
      <c r="AD1" s="221"/>
      <c r="AE1" s="222" t="s">
        <v>258</v>
      </c>
      <c r="AF1" s="221"/>
      <c r="AG1" s="221"/>
      <c r="AH1" s="221"/>
      <c r="AI1" s="220" t="s">
        <v>269</v>
      </c>
      <c r="AJ1" s="221"/>
      <c r="AK1" s="221"/>
      <c r="AL1" s="221"/>
      <c r="AM1" s="222" t="s">
        <v>279</v>
      </c>
      <c r="AN1" s="221"/>
      <c r="AO1" s="221"/>
      <c r="AP1" s="221"/>
      <c r="AQ1" s="220" t="s">
        <v>284</v>
      </c>
      <c r="AR1" s="221"/>
      <c r="AS1" s="221"/>
      <c r="AT1" s="221"/>
      <c r="AU1" s="222" t="s">
        <v>302</v>
      </c>
      <c r="AV1" s="221"/>
      <c r="AW1" s="221"/>
      <c r="AX1" s="221"/>
      <c r="AY1" s="220" t="s">
        <v>311</v>
      </c>
      <c r="AZ1" s="221"/>
      <c r="BA1" s="221"/>
      <c r="BB1" s="221"/>
      <c r="BC1" s="222" t="s">
        <v>316</v>
      </c>
      <c r="BD1" s="221"/>
      <c r="BE1" s="221"/>
      <c r="BF1" s="221"/>
      <c r="BG1" s="220" t="s">
        <v>327</v>
      </c>
      <c r="BH1" s="221"/>
      <c r="BI1" s="221"/>
      <c r="BJ1" s="221"/>
      <c r="BK1" s="222" t="s">
        <v>395</v>
      </c>
      <c r="BL1" s="221"/>
      <c r="BM1" s="221"/>
      <c r="BN1" s="221"/>
      <c r="BO1" s="220" t="s">
        <v>420</v>
      </c>
      <c r="BP1" s="221"/>
      <c r="BQ1" s="221"/>
      <c r="BR1" s="221"/>
      <c r="BS1" s="222" t="s">
        <v>0</v>
      </c>
      <c r="BT1" s="221"/>
      <c r="BU1" s="221"/>
      <c r="BV1" s="221"/>
      <c r="BW1" s="220" t="s">
        <v>642</v>
      </c>
      <c r="BX1" s="221"/>
      <c r="BY1" s="221"/>
      <c r="BZ1" s="221"/>
      <c r="CA1" s="222" t="s">
        <v>643</v>
      </c>
      <c r="CB1" s="221"/>
      <c r="CC1" s="221"/>
      <c r="CD1" s="221"/>
      <c r="CE1" s="220" t="s">
        <v>7</v>
      </c>
      <c r="CF1" s="221"/>
      <c r="CG1" s="221"/>
      <c r="CH1" s="221"/>
      <c r="CI1" s="222" t="s">
        <v>644</v>
      </c>
      <c r="CJ1" s="221"/>
      <c r="CK1" s="221"/>
      <c r="CL1" s="221"/>
      <c r="CM1" s="220" t="s">
        <v>645</v>
      </c>
      <c r="CN1" s="221"/>
      <c r="CO1" s="221"/>
      <c r="CP1" s="221"/>
      <c r="CQ1" s="222" t="s">
        <v>646</v>
      </c>
      <c r="CR1" s="221"/>
      <c r="CS1" s="221"/>
      <c r="CT1" s="221"/>
      <c r="CU1" s="220" t="s">
        <v>674</v>
      </c>
      <c r="CV1" s="224"/>
      <c r="CW1" s="224"/>
      <c r="CX1" s="224"/>
      <c r="CY1" s="66"/>
    </row>
    <row r="2" spans="1:103" x14ac:dyDescent="0.25">
      <c r="A2" s="66" t="s">
        <v>649</v>
      </c>
      <c r="B2" s="65" t="s">
        <v>647</v>
      </c>
      <c r="C2" s="165" t="s">
        <v>691</v>
      </c>
      <c r="D2" s="165">
        <f>'Div + Recharge by NRD Spring '!C6</f>
        <v>653.84094000000016</v>
      </c>
      <c r="E2" s="165" t="s">
        <v>717</v>
      </c>
      <c r="F2" s="165" t="s">
        <v>650</v>
      </c>
      <c r="G2" s="66" t="s">
        <v>688</v>
      </c>
      <c r="H2" s="66">
        <f>'Div + Recharge by NRD Spring '!C5</f>
        <v>130.91100000000003</v>
      </c>
      <c r="I2" s="66" t="s">
        <v>717</v>
      </c>
      <c r="J2" s="66" t="s">
        <v>650</v>
      </c>
      <c r="K2" s="118" t="s">
        <v>688</v>
      </c>
      <c r="L2" s="118">
        <f>'Div + Recharge by NRD Spring '!C9</f>
        <v>426.65085000000016</v>
      </c>
      <c r="M2" s="118" t="s">
        <v>717</v>
      </c>
      <c r="N2" s="118" t="s">
        <v>650</v>
      </c>
      <c r="O2" s="66" t="s">
        <v>689</v>
      </c>
      <c r="P2" s="66">
        <f>'Div + Recharge by NRD Spring '!C22</f>
        <v>427.16655999999995</v>
      </c>
      <c r="Q2" s="66" t="s">
        <v>717</v>
      </c>
      <c r="R2" s="66" t="s">
        <v>650</v>
      </c>
      <c r="S2" s="118" t="s">
        <v>690</v>
      </c>
      <c r="T2" s="118">
        <f>'Div + Recharge by NRD Spring '!C23</f>
        <v>848.62063999999998</v>
      </c>
      <c r="U2" s="118" t="s">
        <v>717</v>
      </c>
      <c r="V2" s="118" t="s">
        <v>650</v>
      </c>
      <c r="W2" s="66" t="s">
        <v>692</v>
      </c>
      <c r="X2" s="66">
        <f>'Div + Recharge by NRD Spring '!C21</f>
        <v>1485.2447999999999</v>
      </c>
      <c r="Y2" s="66" t="s">
        <v>717</v>
      </c>
      <c r="Z2" s="66" t="s">
        <v>650</v>
      </c>
      <c r="AA2" s="118" t="s">
        <v>689</v>
      </c>
      <c r="AB2" s="118">
        <f>'Div + Recharge by NRD Spring '!C24</f>
        <v>1449.0657599999997</v>
      </c>
      <c r="AC2" s="118" t="s">
        <v>717</v>
      </c>
      <c r="AD2" s="118" t="s">
        <v>650</v>
      </c>
      <c r="AE2" s="66" t="s">
        <v>688</v>
      </c>
      <c r="AF2" s="66">
        <f>'Div + Recharge by NRD Spring '!C11</f>
        <v>490.47987999999992</v>
      </c>
      <c r="AG2" s="66" t="s">
        <v>717</v>
      </c>
      <c r="AH2" s="66" t="s">
        <v>650</v>
      </c>
      <c r="AI2" s="118" t="s">
        <v>688</v>
      </c>
      <c r="AJ2" s="118">
        <f>'Div + Recharge by NRD Spring '!C7</f>
        <v>704.45985999999982</v>
      </c>
      <c r="AK2" s="118" t="s">
        <v>717</v>
      </c>
      <c r="AL2" s="118" t="s">
        <v>650</v>
      </c>
      <c r="AM2" s="66" t="s">
        <v>688</v>
      </c>
      <c r="AN2" s="66">
        <f>'Div + Recharge by NRD Spring '!C8</f>
        <v>1460.4907199999998</v>
      </c>
      <c r="AO2" s="66" t="s">
        <v>717</v>
      </c>
      <c r="AP2" s="66" t="s">
        <v>650</v>
      </c>
      <c r="AQ2" s="118" t="s">
        <v>693</v>
      </c>
      <c r="AR2" s="118">
        <f>'Div + Recharge by NRD Spring '!C15</f>
        <v>909.5537599999999</v>
      </c>
      <c r="AS2" s="118" t="s">
        <v>717</v>
      </c>
      <c r="AT2" s="118" t="s">
        <v>650</v>
      </c>
      <c r="AU2" s="66" t="s">
        <v>697</v>
      </c>
      <c r="AV2" s="66">
        <f>'Div + Recharge by NRD Spring '!C20</f>
        <v>234.21168000000003</v>
      </c>
      <c r="AW2" s="160" t="s">
        <v>717</v>
      </c>
      <c r="AX2" s="66" t="s">
        <v>650</v>
      </c>
      <c r="AY2" s="118" t="s">
        <v>694</v>
      </c>
      <c r="AZ2" s="118">
        <f>'Div + Recharge by NRD Spring '!C16</f>
        <v>551.57168000000013</v>
      </c>
      <c r="BA2" s="118" t="s">
        <v>717</v>
      </c>
      <c r="BB2" s="118" t="s">
        <v>650</v>
      </c>
      <c r="BC2" s="66" t="s">
        <v>693</v>
      </c>
      <c r="BD2" s="66">
        <f>'Div + Recharge by NRD Spring '!C14</f>
        <v>750.15969999999982</v>
      </c>
      <c r="BE2" s="66" t="s">
        <v>717</v>
      </c>
      <c r="BF2" s="66" t="s">
        <v>650</v>
      </c>
      <c r="BG2" s="118" t="s">
        <v>696</v>
      </c>
      <c r="BH2" s="118">
        <f>'Div + Recharge by NRD Spring '!C19</f>
        <v>1322.7564800000002</v>
      </c>
      <c r="BI2" s="118" t="s">
        <v>717</v>
      </c>
      <c r="BJ2" s="118" t="s">
        <v>650</v>
      </c>
      <c r="BK2" s="66" t="s">
        <v>694</v>
      </c>
      <c r="BL2" s="66">
        <f>'Div + Recharge by NRD Spring '!C26</f>
        <v>1515.8226695898338</v>
      </c>
      <c r="BM2" s="66" t="s">
        <v>717</v>
      </c>
      <c r="BN2" s="66" t="s">
        <v>650</v>
      </c>
      <c r="BO2" s="118" t="s">
        <v>688</v>
      </c>
      <c r="BP2" s="118"/>
      <c r="BQ2" s="118" t="s">
        <v>648</v>
      </c>
      <c r="BR2" s="118" t="s">
        <v>650</v>
      </c>
      <c r="BS2" s="66" t="s">
        <v>691</v>
      </c>
      <c r="BT2" s="66">
        <f>'Div + Recharge by NRD Spring '!C2</f>
        <v>5087.2808000000014</v>
      </c>
      <c r="BU2" s="66" t="s">
        <v>717</v>
      </c>
      <c r="BV2" s="66" t="s">
        <v>650</v>
      </c>
      <c r="BW2" s="118" t="s">
        <v>688</v>
      </c>
      <c r="BX2" s="118">
        <f>'Div + Recharge by NRD Spring '!C3</f>
        <v>8659.6238049999993</v>
      </c>
      <c r="BY2" s="118" t="s">
        <v>648</v>
      </c>
      <c r="BZ2" s="118" t="s">
        <v>650</v>
      </c>
      <c r="CA2" s="66" t="s">
        <v>688</v>
      </c>
      <c r="CB2" s="66">
        <f>'Div + Recharge by NRD Spring '!C4</f>
        <v>1639.0057199999999</v>
      </c>
      <c r="CC2" s="66" t="s">
        <v>717</v>
      </c>
      <c r="CD2" s="66" t="s">
        <v>650</v>
      </c>
      <c r="CE2" s="118" t="s">
        <v>691</v>
      </c>
      <c r="CF2" s="118">
        <f>'Div + Recharge by NRD Spring '!C10</f>
        <v>1163.7392850000001</v>
      </c>
      <c r="CG2" s="118" t="s">
        <v>717</v>
      </c>
      <c r="CH2" s="118" t="s">
        <v>650</v>
      </c>
      <c r="CI2" s="66" t="s">
        <v>693</v>
      </c>
      <c r="CJ2" s="66">
        <f>'Div + Recharge by NRD Spring '!C13</f>
        <v>377.65840000000003</v>
      </c>
      <c r="CK2" s="66" t="s">
        <v>717</v>
      </c>
      <c r="CL2" s="66" t="s">
        <v>650</v>
      </c>
      <c r="CM2" s="118" t="s">
        <v>698</v>
      </c>
      <c r="CN2" s="118">
        <f>'Div + Recharge by NRD Spring '!C27</f>
        <v>157.19999999999999</v>
      </c>
      <c r="CO2" s="118" t="s">
        <v>717</v>
      </c>
      <c r="CP2" s="118" t="s">
        <v>650</v>
      </c>
      <c r="CQ2" s="66" t="s">
        <v>694</v>
      </c>
      <c r="CR2" s="66">
        <f>'Div + Recharge by NRD Spring '!C17</f>
        <v>237.80200000000002</v>
      </c>
      <c r="CS2" s="66" t="s">
        <v>717</v>
      </c>
      <c r="CT2" s="66" t="s">
        <v>650</v>
      </c>
      <c r="CU2" s="118" t="s">
        <v>695</v>
      </c>
      <c r="CV2" s="118"/>
      <c r="CW2" s="118" t="s">
        <v>717</v>
      </c>
      <c r="CX2" s="118" t="s">
        <v>650</v>
      </c>
    </row>
    <row r="3" spans="1:103" x14ac:dyDescent="0.25">
      <c r="B3" s="65">
        <v>0</v>
      </c>
      <c r="C3" s="72">
        <v>0</v>
      </c>
      <c r="D3" s="72">
        <v>0</v>
      </c>
      <c r="E3" s="72">
        <v>0</v>
      </c>
      <c r="F3" s="72">
        <v>0</v>
      </c>
      <c r="G3" s="65">
        <v>0</v>
      </c>
      <c r="H3" s="65">
        <v>0</v>
      </c>
      <c r="I3" s="65">
        <v>0</v>
      </c>
      <c r="J3" s="65">
        <v>0</v>
      </c>
      <c r="K3" s="72">
        <v>0</v>
      </c>
      <c r="L3" s="72">
        <v>0</v>
      </c>
      <c r="M3" s="72">
        <v>0</v>
      </c>
      <c r="N3" s="72">
        <v>0</v>
      </c>
      <c r="O3" s="65">
        <v>0</v>
      </c>
      <c r="P3" s="65">
        <v>0</v>
      </c>
      <c r="Q3" s="65">
        <v>0</v>
      </c>
      <c r="R3" s="65">
        <v>0</v>
      </c>
      <c r="S3" s="72">
        <v>0</v>
      </c>
      <c r="T3" s="72">
        <v>0</v>
      </c>
      <c r="U3" s="72">
        <v>0</v>
      </c>
      <c r="V3" s="72">
        <v>0</v>
      </c>
      <c r="W3" s="65">
        <v>0</v>
      </c>
      <c r="X3" s="65">
        <v>0</v>
      </c>
      <c r="Y3" s="65">
        <v>0</v>
      </c>
      <c r="Z3" s="65">
        <v>0</v>
      </c>
      <c r="AA3" s="72">
        <v>0</v>
      </c>
      <c r="AB3" s="72">
        <v>0</v>
      </c>
      <c r="AC3" s="72">
        <v>0</v>
      </c>
      <c r="AD3" s="72">
        <v>0</v>
      </c>
      <c r="AE3" s="65">
        <v>0</v>
      </c>
      <c r="AF3" s="65">
        <v>0</v>
      </c>
      <c r="AG3" s="65">
        <v>0</v>
      </c>
      <c r="AH3" s="65">
        <v>0</v>
      </c>
      <c r="AI3" s="72">
        <v>0</v>
      </c>
      <c r="AJ3" s="72">
        <v>0</v>
      </c>
      <c r="AK3" s="72">
        <v>0</v>
      </c>
      <c r="AL3" s="72">
        <v>0</v>
      </c>
      <c r="AM3" s="65">
        <v>0</v>
      </c>
      <c r="AN3" s="65">
        <v>0</v>
      </c>
      <c r="AO3" s="65">
        <v>0</v>
      </c>
      <c r="AP3" s="65">
        <v>0</v>
      </c>
      <c r="AQ3" s="72">
        <v>0</v>
      </c>
      <c r="AR3" s="72">
        <v>0</v>
      </c>
      <c r="AS3" s="72">
        <v>0</v>
      </c>
      <c r="AT3" s="72">
        <v>0</v>
      </c>
      <c r="AU3" s="65">
        <v>0</v>
      </c>
      <c r="AV3" s="65">
        <v>0</v>
      </c>
      <c r="AW3" s="164">
        <v>0</v>
      </c>
      <c r="AX3" s="65">
        <v>0</v>
      </c>
      <c r="AY3" s="72">
        <v>0</v>
      </c>
      <c r="AZ3" s="72">
        <v>0</v>
      </c>
      <c r="BA3" s="72">
        <v>0</v>
      </c>
      <c r="BB3" s="72">
        <v>0</v>
      </c>
      <c r="BC3" s="65">
        <v>0</v>
      </c>
      <c r="BD3" s="65">
        <v>0</v>
      </c>
      <c r="BE3" s="65">
        <v>0</v>
      </c>
      <c r="BF3" s="65">
        <v>0</v>
      </c>
      <c r="BG3" s="72">
        <v>0</v>
      </c>
      <c r="BH3" s="72">
        <v>0</v>
      </c>
      <c r="BI3" s="72">
        <v>0</v>
      </c>
      <c r="BJ3" s="72">
        <v>0</v>
      </c>
      <c r="BK3" s="65">
        <v>0</v>
      </c>
      <c r="BL3" s="65">
        <v>0</v>
      </c>
      <c r="BM3" s="65">
        <v>0</v>
      </c>
      <c r="BN3" s="65">
        <v>0</v>
      </c>
      <c r="BO3" s="72">
        <v>0</v>
      </c>
      <c r="BP3" s="72">
        <v>0</v>
      </c>
      <c r="BQ3" s="72">
        <v>0</v>
      </c>
      <c r="BR3" s="72">
        <v>0</v>
      </c>
      <c r="BS3" s="65">
        <v>0</v>
      </c>
      <c r="BT3" s="65">
        <v>0</v>
      </c>
      <c r="BU3" s="65">
        <v>0</v>
      </c>
      <c r="BV3" s="65">
        <v>0</v>
      </c>
      <c r="BW3" s="72">
        <v>0</v>
      </c>
      <c r="BX3" s="72">
        <v>0</v>
      </c>
      <c r="BY3" s="72">
        <v>0</v>
      </c>
      <c r="BZ3" s="72">
        <v>0</v>
      </c>
      <c r="CA3" s="65">
        <v>0</v>
      </c>
      <c r="CB3" s="65">
        <v>0</v>
      </c>
      <c r="CC3" s="65">
        <v>0</v>
      </c>
      <c r="CD3" s="65">
        <v>0</v>
      </c>
      <c r="CE3" s="72">
        <v>0</v>
      </c>
      <c r="CF3" s="72">
        <v>0</v>
      </c>
      <c r="CG3" s="72">
        <v>0</v>
      </c>
      <c r="CH3" s="72">
        <v>0</v>
      </c>
      <c r="CI3" s="65">
        <v>0</v>
      </c>
      <c r="CJ3" s="65">
        <v>0</v>
      </c>
      <c r="CK3" s="65">
        <v>0</v>
      </c>
      <c r="CL3" s="65">
        <v>0</v>
      </c>
      <c r="CM3" s="72">
        <v>0</v>
      </c>
      <c r="CN3" s="72">
        <v>0</v>
      </c>
      <c r="CO3" s="72">
        <v>0</v>
      </c>
      <c r="CP3" s="72">
        <v>0</v>
      </c>
      <c r="CQ3" s="65">
        <v>0</v>
      </c>
      <c r="CR3" s="65">
        <v>0</v>
      </c>
      <c r="CS3" s="65">
        <v>0</v>
      </c>
      <c r="CT3" s="65">
        <v>0</v>
      </c>
      <c r="CU3" s="72">
        <v>0</v>
      </c>
      <c r="CV3" s="72">
        <v>0</v>
      </c>
      <c r="CW3" s="72">
        <v>0</v>
      </c>
      <c r="CX3" s="72">
        <v>0</v>
      </c>
    </row>
    <row r="4" spans="1:103" x14ac:dyDescent="0.25">
      <c r="A4" s="66">
        <v>2011</v>
      </c>
      <c r="B4" s="163">
        <v>1</v>
      </c>
      <c r="C4" s="111">
        <f>'Response zone f''n'!I3</f>
        <v>1.1252145511559215E-7</v>
      </c>
      <c r="D4" s="111"/>
      <c r="E4" s="118">
        <f>(C4-D4)/100</f>
        <v>1.1252145511559215E-9</v>
      </c>
      <c r="F4" s="118">
        <f>D$2*E4</f>
        <v>7.3571133982946596E-7</v>
      </c>
      <c r="G4" s="66">
        <f>'Response zone f''n'!H3</f>
        <v>1.5896542182815082E-2</v>
      </c>
      <c r="I4" s="66">
        <f>(G4-H4)/100</f>
        <v>1.5896542182815081E-4</v>
      </c>
      <c r="J4" s="66">
        <f>H$2*I4</f>
        <v>2.0810322336945054E-2</v>
      </c>
      <c r="K4" s="118">
        <f>'Response zone f''n'!H3</f>
        <v>1.5896542182815082E-2</v>
      </c>
      <c r="L4" s="118"/>
      <c r="M4" s="118">
        <f>(K4-L4)/100</f>
        <v>1.5896542182815081E-4</v>
      </c>
      <c r="N4" s="118">
        <f>L$2*M4</f>
        <v>6.7822732343589126E-2</v>
      </c>
      <c r="O4" s="66">
        <f>'Response zone f''n'!AH3</f>
        <v>1.1133500483550811</v>
      </c>
      <c r="Q4" s="66">
        <f>(O4-P4)/100</f>
        <v>1.1133500483550812E-2</v>
      </c>
      <c r="R4" s="66">
        <f>P$2*Q4</f>
        <v>4.7558591023167365</v>
      </c>
      <c r="S4" s="118">
        <f>'Response zone f''n'!AJ3</f>
        <v>8.9063699920438689E-7</v>
      </c>
      <c r="T4" s="118"/>
      <c r="U4" s="118">
        <f>(S4-T4)/100</f>
        <v>8.9063699920438685E-9</v>
      </c>
      <c r="V4" s="118">
        <f>T$2*U4</f>
        <v>7.5581294027250621E-6</v>
      </c>
      <c r="W4" s="66">
        <f>'Response zone f''n'!AI3</f>
        <v>3.1165119741713682E-2</v>
      </c>
      <c r="Y4" s="66">
        <f>(W4-X4)/100</f>
        <v>3.1165119741713681E-4</v>
      </c>
      <c r="Z4" s="66">
        <f>Y4*X$2</f>
        <v>0.46287832037757587</v>
      </c>
      <c r="AA4" s="118">
        <f>'Response zone f''n'!AH3</f>
        <v>1.1133500483550811</v>
      </c>
      <c r="AB4" s="118"/>
      <c r="AC4" s="118">
        <f>(AA4-AB4)/100</f>
        <v>1.1133500483550812E-2</v>
      </c>
      <c r="AD4" s="118">
        <f>AC4*AB$2</f>
        <v>16.133174339656922</v>
      </c>
      <c r="AE4" s="66">
        <f>'Response zone f''n'!H3</f>
        <v>1.5896542182815082E-2</v>
      </c>
      <c r="AG4" s="66">
        <f>(AE4-AF4)/100</f>
        <v>1.5896542182815081E-4</v>
      </c>
      <c r="AH4" s="66">
        <f>AG4*AF$2</f>
        <v>7.7969341022420785E-2</v>
      </c>
      <c r="AI4" s="118">
        <f>'Response zone f''n'!H3</f>
        <v>1.5896542182815082E-2</v>
      </c>
      <c r="AJ4" s="118"/>
      <c r="AK4" s="118">
        <f>(AI4-AJ4)/100</f>
        <v>1.5896542182815081E-4</v>
      </c>
      <c r="AL4" s="118">
        <f>AK4*AJ$2</f>
        <v>0.11198475880590003</v>
      </c>
      <c r="AM4" s="66">
        <f>'Response zone f''n'!H3</f>
        <v>1.5896542182815082E-2</v>
      </c>
      <c r="AO4" s="66">
        <f>(AM4-AN4)/100</f>
        <v>1.5896542182815081E-4</v>
      </c>
      <c r="AP4" s="66">
        <f>AO4*AN$2</f>
        <v>0.23216752338089966</v>
      </c>
      <c r="AQ4" s="118">
        <f>'Response zone f''n'!T3</f>
        <v>6.0470382349752914</v>
      </c>
      <c r="AR4" s="118"/>
      <c r="AS4" s="118">
        <f>(AQ4-AR4)/100</f>
        <v>6.047038234975291E-2</v>
      </c>
      <c r="AT4" s="118">
        <f>AS4*AR$2</f>
        <v>55.001063634855392</v>
      </c>
      <c r="AU4" s="66">
        <f>'Response zone f''n'!AF3</f>
        <v>33.849481155906503</v>
      </c>
      <c r="AW4" s="160">
        <f>(AU4-AV4)/100</f>
        <v>0.33849481155906502</v>
      </c>
      <c r="AX4" s="66">
        <f>AW4*AV$2</f>
        <v>79.279438486532044</v>
      </c>
      <c r="AY4" s="118">
        <f>'Response zone f''n'!U3</f>
        <v>8.32171578624437E-2</v>
      </c>
      <c r="AZ4" s="118"/>
      <c r="BA4" s="118">
        <f>(AY4-AZ4)/100</f>
        <v>8.3217157862443703E-4</v>
      </c>
      <c r="BB4" s="118">
        <f>BA4*AZ$2</f>
        <v>0.45900227567013291</v>
      </c>
      <c r="BC4" s="66">
        <f>'Response zone f''n'!T3</f>
        <v>6.0470382349752914</v>
      </c>
      <c r="BE4" s="66">
        <f>(BC4-BD4)/100</f>
        <v>6.047038234975291E-2</v>
      </c>
      <c r="BF4" s="66">
        <f>BE4*BD$2</f>
        <v>45.362443882375928</v>
      </c>
      <c r="BG4" s="118">
        <f>'Response zone f''n'!AG3</f>
        <v>10.458437230706192</v>
      </c>
      <c r="BH4" s="118"/>
      <c r="BI4" s="118">
        <f>(BG4-BH4)/100</f>
        <v>0.10458437230706191</v>
      </c>
      <c r="BJ4" s="118">
        <f>BI4*BH$2</f>
        <v>138.33965617589871</v>
      </c>
      <c r="BK4" s="66">
        <f>'Response zone f''n'!U3</f>
        <v>8.32171578624437E-2</v>
      </c>
      <c r="BM4" s="66">
        <f>(BK4-BL4)/100</f>
        <v>8.3217157862443703E-4</v>
      </c>
      <c r="BN4" s="66">
        <f>BM4*BL$2</f>
        <v>1.2614245438672804</v>
      </c>
      <c r="BO4" s="118">
        <f>'Response zone f''n'!H3</f>
        <v>1.5896542182815082E-2</v>
      </c>
      <c r="BP4" s="118"/>
      <c r="BQ4" s="118">
        <f>(BO4-BP4)/100</f>
        <v>1.5896542182815081E-4</v>
      </c>
      <c r="BR4" s="118">
        <f>BQ4*BP$2</f>
        <v>0</v>
      </c>
      <c r="BS4" s="66">
        <f>'Response zone f''n'!I3</f>
        <v>1.1252145511559215E-7</v>
      </c>
      <c r="BU4" s="66">
        <f>(BS4-BT4)/100</f>
        <v>1.1252145511559215E-9</v>
      </c>
      <c r="BV4" s="66">
        <f>BU4*BT$2</f>
        <v>5.7242823819761385E-6</v>
      </c>
      <c r="BW4" s="118">
        <f>'Response zone f''n'!H3</f>
        <v>1.5896542182815082E-2</v>
      </c>
      <c r="BX4" s="118"/>
      <c r="BY4" s="118">
        <f>(BW4-BX4)/100</f>
        <v>1.5896542182815081E-4</v>
      </c>
      <c r="BZ4" s="118">
        <f>BY4*BX$2</f>
        <v>1.3765807510349213</v>
      </c>
      <c r="CA4" s="66">
        <f>'Response zone f''n'!H3</f>
        <v>1.5896542182815082E-2</v>
      </c>
      <c r="CC4" s="66">
        <f>(CA4-CB4)/100</f>
        <v>1.5896542182815081E-4</v>
      </c>
      <c r="CD4" s="66">
        <f>CC4*CB$2</f>
        <v>0.26054523565855203</v>
      </c>
      <c r="CE4" s="118">
        <f>'Response zone f''n'!I3</f>
        <v>1.1252145511559215E-7</v>
      </c>
      <c r="CF4" s="118"/>
      <c r="CG4" s="118">
        <f>(CE4-CF4)/100</f>
        <v>1.1252145511559215E-9</v>
      </c>
      <c r="CH4" s="118">
        <f>CG4*CF$2</f>
        <v>1.309456377233788E-6</v>
      </c>
      <c r="CI4" s="66">
        <f>'Response zone f''n'!T3</f>
        <v>6.0470382349752914</v>
      </c>
      <c r="CK4" s="66">
        <f>(CI4-CJ4)/100</f>
        <v>6.047038234975291E-2</v>
      </c>
      <c r="CL4" s="66">
        <f>CK4*CJ$2</f>
        <v>22.837147845595926</v>
      </c>
      <c r="CM4" s="118">
        <f>'Response zone f''n'!O3</f>
        <v>4.9057527138070003E-2</v>
      </c>
      <c r="CN4" s="118"/>
      <c r="CO4" s="118">
        <f>(CM4-CN4)/100</f>
        <v>4.9057527138070007E-4</v>
      </c>
      <c r="CP4" s="118">
        <f>CO4*CN$2</f>
        <v>7.7118432661046052E-2</v>
      </c>
      <c r="CQ4" s="66">
        <f>'Response zone f''n'!U3</f>
        <v>8.32171578624437E-2</v>
      </c>
      <c r="CS4" s="66">
        <f>(CQ4-CR4)/100</f>
        <v>8.3217157862443703E-4</v>
      </c>
      <c r="CT4" s="66">
        <f>CS4*CR$2</f>
        <v>0.19789206574004839</v>
      </c>
      <c r="CU4" s="118">
        <f>'Response zone f''n'!AB3</f>
        <v>1.4420755259137281E-3</v>
      </c>
      <c r="CV4" s="118"/>
      <c r="CW4" s="118">
        <f>(CU4-CV4)/100</f>
        <v>1.442075525913728E-5</v>
      </c>
      <c r="CX4" s="118">
        <f>CW4*CV$2</f>
        <v>0</v>
      </c>
    </row>
    <row r="5" spans="1:103" x14ac:dyDescent="0.25">
      <c r="A5" s="66">
        <v>2012</v>
      </c>
      <c r="B5" s="163">
        <v>2</v>
      </c>
      <c r="C5" s="111">
        <f>'Response zone f''n'!I4</f>
        <v>6.6744966140155904E-4</v>
      </c>
      <c r="D5" s="111">
        <f>'Response zone f''n'!I3</f>
        <v>1.1252145511559215E-7</v>
      </c>
      <c r="E5" s="118">
        <f t="shared" ref="E5:E53" si="0">(C5-D5)/100</f>
        <v>6.6733713994644346E-6</v>
      </c>
      <c r="F5" s="118">
        <f t="shared" ref="F5:F53" si="1">D$2*E5</f>
        <v>4.3633234287949428E-3</v>
      </c>
      <c r="G5" s="66">
        <f>'Response zone f''n'!H4</f>
        <v>0.52742281087435716</v>
      </c>
      <c r="H5" s="66">
        <f>'Response zone f''n'!H3</f>
        <v>1.5896542182815082E-2</v>
      </c>
      <c r="I5" s="66">
        <f t="shared" ref="I5:I53" si="2">(G5-H5)/100</f>
        <v>5.1152626869154201E-3</v>
      </c>
      <c r="J5" s="66">
        <f t="shared" ref="J5:J53" si="3">H$2*I5</f>
        <v>0.66964415360678475</v>
      </c>
      <c r="K5" s="118">
        <f>'Response zone f''n'!H4</f>
        <v>0.52742281087435716</v>
      </c>
      <c r="L5" s="118">
        <f>'Response zone f''n'!H3</f>
        <v>1.5896542182815082E-2</v>
      </c>
      <c r="M5" s="118">
        <f t="shared" ref="M5:M53" si="4">(K5-L5)/100</f>
        <v>5.1152626869154201E-3</v>
      </c>
      <c r="N5" s="118">
        <f t="shared" ref="N5:N53" si="5">L$2*M5</f>
        <v>2.1824311733457487</v>
      </c>
      <c r="O5" s="66">
        <f>'Response zone f''n'!AH4</f>
        <v>6.1879092222466392</v>
      </c>
      <c r="P5" s="66">
        <f>'Response zone f''n'!AH3</f>
        <v>1.1133500483550811</v>
      </c>
      <c r="Q5" s="66">
        <f t="shared" ref="Q5:Q53" si="6">(O5-P5)/100</f>
        <v>5.0745591738915581E-2</v>
      </c>
      <c r="R5" s="66">
        <f t="shared" ref="R5:R53" si="7">P$2*Q5</f>
        <v>21.676819858276986</v>
      </c>
      <c r="S5" s="118">
        <f>'Response zone f''n'!AJ4</f>
        <v>2.8289698400075307E-3</v>
      </c>
      <c r="T5" s="118">
        <f>'Response zone f''n'!AJ3</f>
        <v>8.9063699920438689E-7</v>
      </c>
      <c r="U5" s="118">
        <f t="shared" ref="U5:U53" si="8">(S5-T5)/100</f>
        <v>2.8280792030083266E-5</v>
      </c>
      <c r="V5" s="118">
        <f t="shared" ref="V5:V53" si="9">T$2*U5</f>
        <v>2.3999663832276159E-2</v>
      </c>
      <c r="W5" s="66">
        <f>'Response zone f''n'!AI4</f>
        <v>0.90320812705907161</v>
      </c>
      <c r="X5" s="66">
        <f>'Response zone f''n'!AI3</f>
        <v>3.1165119741713682E-2</v>
      </c>
      <c r="Y5" s="66">
        <f t="shared" ref="Y5:Y53" si="10">(W5-X5)/100</f>
        <v>8.7204300731735795E-3</v>
      </c>
      <c r="Z5" s="66">
        <f t="shared" ref="Z5:Z53" si="11">Y5*X$2</f>
        <v>12.951973419944679</v>
      </c>
      <c r="AA5" s="118">
        <f>'Response zone f''n'!AH4</f>
        <v>6.1879092222466392</v>
      </c>
      <c r="AB5" s="118">
        <f>'Response zone f''n'!AH3</f>
        <v>1.1133500483550811</v>
      </c>
      <c r="AC5" s="118">
        <f t="shared" ref="AC5:AC53" si="12">(AA5-AB5)/100</f>
        <v>5.0745591738915581E-2</v>
      </c>
      <c r="AD5" s="118">
        <f t="shared" ref="AD5:AD53" si="13">AC5*AB$2</f>
        <v>73.533699459801412</v>
      </c>
      <c r="AE5" s="66">
        <f>'Response zone f''n'!H4</f>
        <v>0.52742281087435716</v>
      </c>
      <c r="AF5" s="66">
        <f>'Response zone f''n'!H3</f>
        <v>1.5896542182815082E-2</v>
      </c>
      <c r="AG5" s="66">
        <f t="shared" ref="AG5:AG53" si="14">(AE5-AF5)/100</f>
        <v>5.1152626869154201E-3</v>
      </c>
      <c r="AH5" s="66">
        <f t="shared" ref="AH5:AH53" si="15">AG5*AF$2</f>
        <v>2.5089334288467526</v>
      </c>
      <c r="AI5" s="118">
        <f>'Response zone f''n'!H4</f>
        <v>0.52742281087435716</v>
      </c>
      <c r="AJ5" s="118">
        <f>'Response zone f''n'!H3</f>
        <v>1.5896542182815082E-2</v>
      </c>
      <c r="AK5" s="118">
        <f t="shared" ref="AK5:AK53" si="16">(AI5-AJ5)/100</f>
        <v>5.1152626869154201E-3</v>
      </c>
      <c r="AL5" s="118">
        <f t="shared" ref="AL5:AL53" si="17">AK5*AJ$2</f>
        <v>3.6034972362876596</v>
      </c>
      <c r="AM5" s="66">
        <f>'Response zone f''n'!H4</f>
        <v>0.52742281087435716</v>
      </c>
      <c r="AN5" s="66">
        <f>'Response zone f''n'!H3</f>
        <v>1.5896542182815082E-2</v>
      </c>
      <c r="AO5" s="66">
        <f t="shared" ref="AO5:AO53" si="18">(AM5-AN5)/100</f>
        <v>5.1152626869154201E-3</v>
      </c>
      <c r="AP5" s="66">
        <f t="shared" ref="AP5:AP53" si="19">AO5*AN$2</f>
        <v>7.4707936846022358</v>
      </c>
      <c r="AQ5" s="118">
        <f>'Response zone f''n'!T4</f>
        <v>16.180712569871162</v>
      </c>
      <c r="AR5" s="118">
        <f>'Response zone f''n'!T3</f>
        <v>6.0470382349752914</v>
      </c>
      <c r="AS5" s="118">
        <f t="shared" ref="AS5:AS53" si="20">(AQ5-AR5)/100</f>
        <v>0.1013367433489587</v>
      </c>
      <c r="AT5" s="118">
        <f t="shared" ref="AT5:AT53" si="21">AS5*AR$2</f>
        <v>92.171215939200366</v>
      </c>
      <c r="AU5" s="66">
        <f>'Response zone f''n'!AF4</f>
        <v>46.168373730936288</v>
      </c>
      <c r="AV5" s="66">
        <f>'Response zone f''n'!AF3</f>
        <v>33.849481155906503</v>
      </c>
      <c r="AW5" s="160">
        <f t="shared" ref="AW5:AW53" si="22">(AU5-AV5)/100</f>
        <v>0.12318892575029786</v>
      </c>
      <c r="AX5" s="66">
        <f t="shared" ref="AX5:AX53" si="23">AW5*AV$2</f>
        <v>28.852285257372525</v>
      </c>
      <c r="AY5" s="118">
        <f>'Response zone f''n'!U4</f>
        <v>1.4959219248124458</v>
      </c>
      <c r="AZ5" s="118">
        <f>'Response zone f''n'!U3</f>
        <v>8.32171578624437E-2</v>
      </c>
      <c r="BA5" s="118">
        <f t="shared" ref="BA5:BA53" si="24">(AY5-AZ5)/100</f>
        <v>1.4127047669500022E-2</v>
      </c>
      <c r="BB5" s="118">
        <f t="shared" ref="BB5:BB53" si="25">BA5*AZ$2</f>
        <v>7.7920794165062137</v>
      </c>
      <c r="BC5" s="66">
        <f>'Response zone f''n'!T4</f>
        <v>16.180712569871162</v>
      </c>
      <c r="BD5" s="66">
        <f>'Response zone f''n'!T3</f>
        <v>6.0470382349752914</v>
      </c>
      <c r="BE5" s="66">
        <f t="shared" ref="BE5:BE53" si="26">(BC5-BD5)/100</f>
        <v>0.1013367433489587</v>
      </c>
      <c r="BF5" s="66">
        <f t="shared" ref="BF5:BF53" si="27">BE5*BD$2</f>
        <v>76.018740989631837</v>
      </c>
      <c r="BG5" s="118">
        <f>'Response zone f''n'!AG4</f>
        <v>22.390722610801102</v>
      </c>
      <c r="BH5" s="118">
        <f>'Response zone f''n'!AG3</f>
        <v>10.458437230706192</v>
      </c>
      <c r="BI5" s="118">
        <f t="shared" ref="BI5:BI53" si="28">(BG5-BH5)/100</f>
        <v>0.11932285380094911</v>
      </c>
      <c r="BJ5" s="118">
        <f t="shared" ref="BJ5:BJ53" si="29">BI5*BH$2</f>
        <v>157.83507807729808</v>
      </c>
      <c r="BK5" s="66">
        <f>'Response zone f''n'!U4</f>
        <v>1.4959219248124458</v>
      </c>
      <c r="BL5" s="66">
        <f>'Response zone f''n'!U3</f>
        <v>8.32171578624437E-2</v>
      </c>
      <c r="BM5" s="66">
        <f t="shared" ref="BM5:BM53" si="30">(BK5-BL5)/100</f>
        <v>1.4127047669500022E-2</v>
      </c>
      <c r="BN5" s="66">
        <f t="shared" ref="BN5:BN53" si="31">BM5*BL$2</f>
        <v>21.414099111804362</v>
      </c>
      <c r="BO5" s="118">
        <f>'Response zone f''n'!H4</f>
        <v>0.52742281087435716</v>
      </c>
      <c r="BP5" s="118">
        <f>'Response zone f''n'!H3</f>
        <v>1.5896542182815082E-2</v>
      </c>
      <c r="BQ5" s="118">
        <f t="shared" ref="BQ5:BQ53" si="32">(BO5-BP5)/100</f>
        <v>5.1152626869154201E-3</v>
      </c>
      <c r="BR5" s="118">
        <f t="shared" ref="BR5:BR53" si="33">BQ5*BP$2</f>
        <v>0</v>
      </c>
      <c r="BS5" s="66">
        <f>'Response zone f''n'!I4</f>
        <v>6.6744966140155904E-4</v>
      </c>
      <c r="BT5" s="66">
        <f>'Response zone f''n'!I3</f>
        <v>1.1252145511559215E-7</v>
      </c>
      <c r="BU5" s="66">
        <f t="shared" ref="BU5:BU53" si="34">(BS5-BT5)/100</f>
        <v>6.6733713994644346E-6</v>
      </c>
      <c r="BV5" s="66">
        <f t="shared" ref="BV5:BV53" si="35">BU5*BT$2</f>
        <v>3.3949314191764557E-2</v>
      </c>
      <c r="BW5" s="118">
        <f>'Response zone f''n'!H4</f>
        <v>0.52742281087435716</v>
      </c>
      <c r="BX5" s="118">
        <f>'Response zone f''n'!H3</f>
        <v>1.5896542182815082E-2</v>
      </c>
      <c r="BY5" s="118">
        <f t="shared" ref="BY5:BY53" si="36">(BW5-BX5)/100</f>
        <v>5.1152626869154201E-3</v>
      </c>
      <c r="BZ5" s="118">
        <f t="shared" ref="BZ5:BZ53" si="37">BY5*BX$2</f>
        <v>44.296250532441029</v>
      </c>
      <c r="CA5" s="66">
        <f>'Response zone f''n'!H4</f>
        <v>0.52742281087435716</v>
      </c>
      <c r="CB5" s="66">
        <f>'Response zone f''n'!H3</f>
        <v>1.5896542182815082E-2</v>
      </c>
      <c r="CC5" s="66">
        <f t="shared" ref="CC5:CC53" si="38">(CA5-CB5)/100</f>
        <v>5.1152626869154201E-3</v>
      </c>
      <c r="CD5" s="66">
        <f t="shared" ref="CD5:CD53" si="39">CC5*CB$2</f>
        <v>8.3839448031569415</v>
      </c>
      <c r="CE5" s="118">
        <f>'Response zone f''n'!I4</f>
        <v>6.6744966140155904E-4</v>
      </c>
      <c r="CF5" s="118">
        <f>'Response zone f''n'!I3</f>
        <v>1.1252145511559215E-7</v>
      </c>
      <c r="CG5" s="118">
        <f t="shared" ref="CG5:CG53" si="40">(CE5-CF5)/100</f>
        <v>6.6733713994644346E-6</v>
      </c>
      <c r="CH5" s="118">
        <f t="shared" ref="CH5:CH53" si="41">CG5*CF$2</f>
        <v>7.766064460952191E-3</v>
      </c>
      <c r="CI5" s="66">
        <f>'Response zone f''n'!T4</f>
        <v>16.180712569871162</v>
      </c>
      <c r="CJ5" s="66">
        <f>'Response zone f''n'!T3</f>
        <v>6.0470382349752914</v>
      </c>
      <c r="CK5" s="66">
        <f t="shared" ref="CK5:CK53" si="42">(CI5-CJ5)/100</f>
        <v>0.1013367433489587</v>
      </c>
      <c r="CL5" s="66">
        <f t="shared" ref="CL5:CL53" si="43">CK5*CJ$2</f>
        <v>38.270672354378391</v>
      </c>
      <c r="CM5" s="118">
        <f>'Response zone f''n'!O4</f>
        <v>0.74615717433928475</v>
      </c>
      <c r="CN5" s="118">
        <f>'Response zone f''n'!O3</f>
        <v>4.9057527138070003E-2</v>
      </c>
      <c r="CO5" s="118">
        <f t="shared" ref="CO5:CO53" si="44">(CM5-CN5)/100</f>
        <v>6.9709964720121474E-3</v>
      </c>
      <c r="CP5" s="118">
        <f t="shared" ref="CP5:CP53" si="45">CO5*CN$2</f>
        <v>1.0958406454003096</v>
      </c>
      <c r="CQ5" s="66">
        <f>'Response zone f''n'!U4</f>
        <v>1.4959219248124458</v>
      </c>
      <c r="CR5" s="66">
        <f>'Response zone f''n'!U3</f>
        <v>8.32171578624437E-2</v>
      </c>
      <c r="CS5" s="66">
        <f t="shared" ref="CS5:CS53" si="46">(CQ5-CR5)/100</f>
        <v>1.4127047669500022E-2</v>
      </c>
      <c r="CT5" s="66">
        <f t="shared" ref="CT5:CT53" si="47">CS5*CR$2</f>
        <v>3.3594401899024446</v>
      </c>
      <c r="CU5" s="118">
        <f>'Response zone f''n'!AB4</f>
        <v>0.16111392084816614</v>
      </c>
      <c r="CV5" s="118">
        <f>'Response zone f''n'!AB3</f>
        <v>1.4420755259137281E-3</v>
      </c>
      <c r="CW5" s="118">
        <f t="shared" ref="CW5:CW53" si="48">(CU5-CV5)/100</f>
        <v>1.5967184532225242E-3</v>
      </c>
      <c r="CX5" s="118">
        <f t="shared" ref="CX5:CX53" si="49">CW5*CV$2</f>
        <v>0</v>
      </c>
    </row>
    <row r="6" spans="1:103" x14ac:dyDescent="0.25">
      <c r="A6" s="66">
        <v>2013</v>
      </c>
      <c r="B6" s="163">
        <v>3</v>
      </c>
      <c r="C6" s="111">
        <f>'Response zone f''n'!I5</f>
        <v>1.9522388294967941E-2</v>
      </c>
      <c r="D6" s="111">
        <f>'Response zone f''n'!I4</f>
        <v>6.6744966140155904E-4</v>
      </c>
      <c r="E6" s="118">
        <f t="shared" si="0"/>
        <v>1.885493863356638E-4</v>
      </c>
      <c r="F6" s="118">
        <f t="shared" si="1"/>
        <v>0.12328130799813361</v>
      </c>
      <c r="G6" s="66">
        <f>'Response zone f''n'!H5</f>
        <v>1.9345335511977486</v>
      </c>
      <c r="H6" s="66">
        <f>'Response zone f''n'!H4</f>
        <v>0.52742281087435716</v>
      </c>
      <c r="I6" s="66">
        <f t="shared" si="2"/>
        <v>1.4071107403233913E-2</v>
      </c>
      <c r="J6" s="66">
        <f t="shared" si="3"/>
        <v>1.8420627412647552</v>
      </c>
      <c r="K6" s="118">
        <f>'Response zone f''n'!H5</f>
        <v>1.9345335511977486</v>
      </c>
      <c r="L6" s="118">
        <f>'Response zone f''n'!H4</f>
        <v>0.52742281087435716</v>
      </c>
      <c r="M6" s="118">
        <f t="shared" si="4"/>
        <v>1.4071107403233913E-2</v>
      </c>
      <c r="N6" s="118">
        <f t="shared" si="5"/>
        <v>6.0034499340310434</v>
      </c>
      <c r="O6" s="66">
        <f>'Response zone f''n'!AH5</f>
        <v>11.971972928366302</v>
      </c>
      <c r="P6" s="66">
        <f>'Response zone f''n'!AH4</f>
        <v>6.1879092222466392</v>
      </c>
      <c r="Q6" s="66">
        <f t="shared" si="6"/>
        <v>5.7840637061196631E-2</v>
      </c>
      <c r="R6" s="66">
        <f t="shared" si="7"/>
        <v>24.707585961639872</v>
      </c>
      <c r="S6" s="118">
        <f>'Response zone f''n'!AJ5</f>
        <v>5.6143041808848583E-2</v>
      </c>
      <c r="T6" s="118">
        <f>'Response zone f''n'!AJ4</f>
        <v>2.8289698400075307E-3</v>
      </c>
      <c r="U6" s="118">
        <f t="shared" si="8"/>
        <v>5.3314071968841052E-4</v>
      </c>
      <c r="V6" s="118">
        <f t="shared" si="9"/>
        <v>0.45243421875203954</v>
      </c>
      <c r="W6" s="66">
        <f>'Response zone f''n'!AI5</f>
        <v>3.083154470467564</v>
      </c>
      <c r="X6" s="66">
        <f>'Response zone f''n'!AI4</f>
        <v>0.90320812705907161</v>
      </c>
      <c r="Y6" s="66">
        <f t="shared" si="10"/>
        <v>2.1799463434084926E-2</v>
      </c>
      <c r="Z6" s="66">
        <f t="shared" si="11"/>
        <v>32.377539708264777</v>
      </c>
      <c r="AA6" s="118">
        <f>'Response zone f''n'!AH5</f>
        <v>11.971972928366302</v>
      </c>
      <c r="AB6" s="118">
        <f>'Response zone f''n'!AH4</f>
        <v>6.1879092222466392</v>
      </c>
      <c r="AC6" s="118">
        <f t="shared" si="12"/>
        <v>5.7840637061196631E-2</v>
      </c>
      <c r="AD6" s="118">
        <f t="shared" si="13"/>
        <v>83.81488670196704</v>
      </c>
      <c r="AE6" s="66">
        <f>'Response zone f''n'!H5</f>
        <v>1.9345335511977486</v>
      </c>
      <c r="AF6" s="66">
        <f>'Response zone f''n'!H4</f>
        <v>0.52742281087435716</v>
      </c>
      <c r="AG6" s="66">
        <f t="shared" si="14"/>
        <v>1.4071107403233913E-2</v>
      </c>
      <c r="AH6" s="66">
        <f t="shared" si="15"/>
        <v>6.9015950706052802</v>
      </c>
      <c r="AI6" s="118">
        <f>'Response zone f''n'!H5</f>
        <v>1.9345335511977486</v>
      </c>
      <c r="AJ6" s="118">
        <f>'Response zone f''n'!H4</f>
        <v>0.52742281087435716</v>
      </c>
      <c r="AK6" s="118">
        <f t="shared" si="16"/>
        <v>1.4071107403233913E-2</v>
      </c>
      <c r="AL6" s="118">
        <f t="shared" si="17"/>
        <v>9.9125303513271223</v>
      </c>
      <c r="AM6" s="66">
        <f>'Response zone f''n'!H5</f>
        <v>1.9345335511977486</v>
      </c>
      <c r="AN6" s="66">
        <f>'Response zone f''n'!H4</f>
        <v>0.52742281087435716</v>
      </c>
      <c r="AO6" s="66">
        <f t="shared" si="18"/>
        <v>1.4071107403233913E-2</v>
      </c>
      <c r="AP6" s="66">
        <f t="shared" si="19"/>
        <v>20.550721782546425</v>
      </c>
      <c r="AQ6" s="118">
        <f>'Response zone f''n'!T5</f>
        <v>24.099640840033281</v>
      </c>
      <c r="AR6" s="118">
        <f>'Response zone f''n'!T4</f>
        <v>16.180712569871162</v>
      </c>
      <c r="AS6" s="118">
        <f t="shared" si="20"/>
        <v>7.9189282701621191E-2</v>
      </c>
      <c r="AT6" s="118">
        <f t="shared" si="21"/>
        <v>72.026909832962502</v>
      </c>
      <c r="AU6" s="66">
        <f>'Response zone f''n'!AF5</f>
        <v>53.197102316458576</v>
      </c>
      <c r="AV6" s="66">
        <f>'Response zone f''n'!AF4</f>
        <v>46.168373730936288</v>
      </c>
      <c r="AW6" s="160">
        <f t="shared" si="22"/>
        <v>7.028728585522287E-2</v>
      </c>
      <c r="AX6" s="66">
        <f t="shared" si="23"/>
        <v>16.462103302791988</v>
      </c>
      <c r="AY6" s="118">
        <f>'Response zone f''n'!U5</f>
        <v>4.3525900638064599</v>
      </c>
      <c r="AZ6" s="118">
        <f>'Response zone f''n'!U4</f>
        <v>1.4959219248124458</v>
      </c>
      <c r="BA6" s="118">
        <f t="shared" si="24"/>
        <v>2.8566681389940139E-2</v>
      </c>
      <c r="BB6" s="118">
        <f t="shared" si="25"/>
        <v>15.756572446274021</v>
      </c>
      <c r="BC6" s="66">
        <f>'Response zone f''n'!T5</f>
        <v>24.099640840033281</v>
      </c>
      <c r="BD6" s="66">
        <f>'Response zone f''n'!T4</f>
        <v>16.180712569871162</v>
      </c>
      <c r="BE6" s="66">
        <f t="shared" si="26"/>
        <v>7.9189282701621191E-2</v>
      </c>
      <c r="BF6" s="66">
        <f t="shared" si="27"/>
        <v>59.404608554663326</v>
      </c>
      <c r="BG6" s="118">
        <f>'Response zone f''n'!AG5</f>
        <v>30.699768780783526</v>
      </c>
      <c r="BH6" s="118">
        <f>'Response zone f''n'!AG4</f>
        <v>22.390722610801102</v>
      </c>
      <c r="BI6" s="118">
        <f t="shared" si="28"/>
        <v>8.3090461699824231E-2</v>
      </c>
      <c r="BJ6" s="118">
        <f t="shared" si="29"/>
        <v>109.90844663963433</v>
      </c>
      <c r="BK6" s="66">
        <f>'Response zone f''n'!U5</f>
        <v>4.3525900638064599</v>
      </c>
      <c r="BL6" s="66">
        <f>'Response zone f''n'!U4</f>
        <v>1.4959219248124458</v>
      </c>
      <c r="BM6" s="66">
        <f t="shared" si="30"/>
        <v>2.8566681389940139E-2</v>
      </c>
      <c r="BN6" s="66">
        <f t="shared" si="31"/>
        <v>43.302023245821289</v>
      </c>
      <c r="BO6" s="118">
        <f>'Response zone f''n'!H5</f>
        <v>1.9345335511977486</v>
      </c>
      <c r="BP6" s="118">
        <f>'Response zone f''n'!H4</f>
        <v>0.52742281087435716</v>
      </c>
      <c r="BQ6" s="118">
        <f t="shared" si="32"/>
        <v>1.4071107403233913E-2</v>
      </c>
      <c r="BR6" s="118">
        <f t="shared" si="33"/>
        <v>0</v>
      </c>
      <c r="BS6" s="66">
        <f>'Response zone f''n'!I5</f>
        <v>1.9522388294967941E-2</v>
      </c>
      <c r="BT6" s="66">
        <f>'Response zone f''n'!I4</f>
        <v>6.6744966140155904E-4</v>
      </c>
      <c r="BU6" s="66">
        <f t="shared" si="34"/>
        <v>1.885493863356638E-4</v>
      </c>
      <c r="BV6" s="66">
        <f t="shared" si="35"/>
        <v>0.9592036729572051</v>
      </c>
      <c r="BW6" s="118">
        <f>'Response zone f''n'!H5</f>
        <v>1.9345335511977486</v>
      </c>
      <c r="BX6" s="118">
        <f>'Response zone f''n'!H4</f>
        <v>0.52742281087435716</v>
      </c>
      <c r="BY6" s="118">
        <f t="shared" si="36"/>
        <v>1.4071107403233913E-2</v>
      </c>
      <c r="BZ6" s="118">
        <f t="shared" si="37"/>
        <v>121.85049663175612</v>
      </c>
      <c r="CA6" s="66">
        <f>'Response zone f''n'!H5</f>
        <v>1.9345335511977486</v>
      </c>
      <c r="CB6" s="66">
        <f>'Response zone f''n'!H4</f>
        <v>0.52742281087435716</v>
      </c>
      <c r="CC6" s="66">
        <f t="shared" si="38"/>
        <v>1.4071107403233913E-2</v>
      </c>
      <c r="CD6" s="66">
        <f t="shared" si="39"/>
        <v>23.062625520634729</v>
      </c>
      <c r="CE6" s="118">
        <f>'Response zone f''n'!I5</f>
        <v>1.9522388294967941E-2</v>
      </c>
      <c r="CF6" s="118">
        <f>'Response zone f''n'!I4</f>
        <v>6.6744966140155904E-4</v>
      </c>
      <c r="CG6" s="118">
        <f t="shared" si="40"/>
        <v>1.885493863356638E-4</v>
      </c>
      <c r="CH6" s="118">
        <f t="shared" si="41"/>
        <v>0.21942232804145417</v>
      </c>
      <c r="CI6" s="66">
        <f>'Response zone f''n'!T5</f>
        <v>24.099640840033281</v>
      </c>
      <c r="CJ6" s="66">
        <f>'Response zone f''n'!T4</f>
        <v>16.180712569871162</v>
      </c>
      <c r="CK6" s="66">
        <f t="shared" si="42"/>
        <v>7.9189282701621191E-2</v>
      </c>
      <c r="CL6" s="66">
        <f t="shared" si="43"/>
        <v>29.90649780224194</v>
      </c>
      <c r="CM6" s="118">
        <f>'Response zone f''n'!O5</f>
        <v>2.1344173797254258</v>
      </c>
      <c r="CN6" s="118">
        <f>'Response zone f''n'!O4</f>
        <v>0.74615717433928475</v>
      </c>
      <c r="CO6" s="118">
        <f t="shared" si="44"/>
        <v>1.3882602053861411E-2</v>
      </c>
      <c r="CP6" s="118">
        <f t="shared" si="45"/>
        <v>2.1823450428670137</v>
      </c>
      <c r="CQ6" s="66">
        <f>'Response zone f''n'!U5</f>
        <v>4.3525900638064599</v>
      </c>
      <c r="CR6" s="66">
        <f>'Response zone f''n'!U4</f>
        <v>1.4959219248124458</v>
      </c>
      <c r="CS6" s="66">
        <f t="shared" si="46"/>
        <v>2.8566681389940139E-2</v>
      </c>
      <c r="CT6" s="66">
        <f t="shared" si="47"/>
        <v>6.7932139678905452</v>
      </c>
      <c r="CU6" s="118">
        <f>'Response zone f''n'!AB5</f>
        <v>0.88776602903011048</v>
      </c>
      <c r="CV6" s="118">
        <f>'Response zone f''n'!AB4</f>
        <v>0.16111392084816614</v>
      </c>
      <c r="CW6" s="118">
        <f t="shared" si="48"/>
        <v>7.2665210818194433E-3</v>
      </c>
      <c r="CX6" s="118">
        <f t="shared" si="49"/>
        <v>0</v>
      </c>
    </row>
    <row r="7" spans="1:103" x14ac:dyDescent="0.25">
      <c r="A7" s="66">
        <v>2014</v>
      </c>
      <c r="B7" s="163">
        <v>4</v>
      </c>
      <c r="C7" s="111">
        <f>'Response zone f''n'!I6</f>
        <v>0.11407771981101154</v>
      </c>
      <c r="D7" s="111">
        <f>'Response zone f''n'!I5</f>
        <v>1.9522388294967941E-2</v>
      </c>
      <c r="E7" s="118">
        <f t="shared" si="0"/>
        <v>9.4555331516043607E-4</v>
      </c>
      <c r="F7" s="118">
        <f t="shared" si="1"/>
        <v>0.61824146840461591</v>
      </c>
      <c r="G7" s="66">
        <f>'Response zone f''n'!H6</f>
        <v>3.9135834179404063</v>
      </c>
      <c r="H7" s="66">
        <f>'Response zone f''n'!H5</f>
        <v>1.9345335511977486</v>
      </c>
      <c r="I7" s="66">
        <f t="shared" si="2"/>
        <v>1.9790498667426576E-2</v>
      </c>
      <c r="J7" s="66">
        <f t="shared" si="3"/>
        <v>2.5907939710514811</v>
      </c>
      <c r="K7" s="118">
        <f>'Response zone f''n'!H6</f>
        <v>3.9135834179404063</v>
      </c>
      <c r="L7" s="118">
        <f>'Response zone f''n'!H5</f>
        <v>1.9345335511977486</v>
      </c>
      <c r="M7" s="118">
        <f t="shared" si="4"/>
        <v>1.9790498667426576E-2</v>
      </c>
      <c r="N7" s="118">
        <f t="shared" si="5"/>
        <v>8.4436330783814189</v>
      </c>
      <c r="O7" s="66">
        <f>'Response zone f''n'!AH6</f>
        <v>17.226394769101439</v>
      </c>
      <c r="P7" s="66">
        <f>'Response zone f''n'!AH5</f>
        <v>11.971972928366302</v>
      </c>
      <c r="Q7" s="66">
        <f t="shared" si="6"/>
        <v>5.2544218407351372E-2</v>
      </c>
      <c r="R7" s="66">
        <f t="shared" si="7"/>
        <v>22.445133024956963</v>
      </c>
      <c r="S7" s="118">
        <f>'Response zone f''n'!AJ6</f>
        <v>0.2656006375225457</v>
      </c>
      <c r="T7" s="118">
        <f>'Response zone f''n'!AJ5</f>
        <v>5.6143041808848583E-2</v>
      </c>
      <c r="U7" s="118">
        <f t="shared" si="8"/>
        <v>2.0945759571369712E-3</v>
      </c>
      <c r="V7" s="118">
        <f t="shared" si="9"/>
        <v>1.777500389274189</v>
      </c>
      <c r="W7" s="66">
        <f>'Response zone f''n'!AI6</f>
        <v>5.9370559486360541</v>
      </c>
      <c r="X7" s="66">
        <f>'Response zone f''n'!AI5</f>
        <v>3.083154470467564</v>
      </c>
      <c r="Y7" s="66">
        <f t="shared" si="10"/>
        <v>2.8539014781684902E-2</v>
      </c>
      <c r="Z7" s="66">
        <f t="shared" si="11"/>
        <v>42.387423301620636</v>
      </c>
      <c r="AA7" s="118">
        <f>'Response zone f''n'!AH6</f>
        <v>17.226394769101439</v>
      </c>
      <c r="AB7" s="118">
        <f>'Response zone f''n'!AH5</f>
        <v>11.971972928366302</v>
      </c>
      <c r="AC7" s="118">
        <f t="shared" si="12"/>
        <v>5.2544218407351372E-2</v>
      </c>
      <c r="AD7" s="118">
        <f t="shared" si="13"/>
        <v>76.140027780054595</v>
      </c>
      <c r="AE7" s="66">
        <f>'Response zone f''n'!H6</f>
        <v>3.9135834179404063</v>
      </c>
      <c r="AF7" s="66">
        <f>'Response zone f''n'!H5</f>
        <v>1.9345335511977486</v>
      </c>
      <c r="AG7" s="66">
        <f t="shared" si="14"/>
        <v>1.9790498667426576E-2</v>
      </c>
      <c r="AH7" s="66">
        <f t="shared" si="15"/>
        <v>9.7068414115395445</v>
      </c>
      <c r="AI7" s="118">
        <f>'Response zone f''n'!H6</f>
        <v>3.9135834179404063</v>
      </c>
      <c r="AJ7" s="118">
        <f>'Response zone f''n'!H5</f>
        <v>1.9345335511977486</v>
      </c>
      <c r="AK7" s="118">
        <f t="shared" si="16"/>
        <v>1.9790498667426576E-2</v>
      </c>
      <c r="AL7" s="118">
        <f t="shared" si="17"/>
        <v>13.941611920585508</v>
      </c>
      <c r="AM7" s="66">
        <f>'Response zone f''n'!H6</f>
        <v>3.9135834179404063</v>
      </c>
      <c r="AN7" s="66">
        <f>'Response zone f''n'!H5</f>
        <v>1.9345335511977486</v>
      </c>
      <c r="AO7" s="66">
        <f t="shared" si="18"/>
        <v>1.9790498667426576E-2</v>
      </c>
      <c r="AP7" s="66">
        <f t="shared" si="19"/>
        <v>28.903839647948875</v>
      </c>
      <c r="AQ7" s="118">
        <f>'Response zone f''n'!T6</f>
        <v>30.208456101150162</v>
      </c>
      <c r="AR7" s="118">
        <f>'Response zone f''n'!T5</f>
        <v>24.099640840033281</v>
      </c>
      <c r="AS7" s="118">
        <f t="shared" si="20"/>
        <v>6.108815261116881E-2</v>
      </c>
      <c r="AT7" s="118">
        <f t="shared" si="21"/>
        <v>55.562958898942405</v>
      </c>
      <c r="AU7" s="66">
        <f>'Response zone f''n'!AF6</f>
        <v>57.946251557013227</v>
      </c>
      <c r="AV7" s="66">
        <f>'Response zone f''n'!AF5</f>
        <v>53.197102316458576</v>
      </c>
      <c r="AW7" s="160">
        <f t="shared" si="22"/>
        <v>4.7491492405546509E-2</v>
      </c>
      <c r="AX7" s="66">
        <f t="shared" si="23"/>
        <v>11.12306222201029</v>
      </c>
      <c r="AY7" s="118">
        <f>'Response zone f''n'!U6</f>
        <v>7.7365159428801178</v>
      </c>
      <c r="AZ7" s="118">
        <f>'Response zone f''n'!U5</f>
        <v>4.3525900638064599</v>
      </c>
      <c r="BA7" s="118">
        <f t="shared" si="24"/>
        <v>3.3839258790736577E-2</v>
      </c>
      <c r="BB7" s="118">
        <f t="shared" si="25"/>
        <v>18.664776821161347</v>
      </c>
      <c r="BC7" s="66">
        <f>'Response zone f''n'!T6</f>
        <v>30.208456101150162</v>
      </c>
      <c r="BD7" s="66">
        <f>'Response zone f''n'!T5</f>
        <v>24.099640840033281</v>
      </c>
      <c r="BE7" s="66">
        <f t="shared" si="26"/>
        <v>6.108815261116881E-2</v>
      </c>
      <c r="BF7" s="66">
        <f t="shared" si="27"/>
        <v>45.825870236348599</v>
      </c>
      <c r="BG7" s="118">
        <f>'Response zone f''n'!AG6</f>
        <v>36.801317402685015</v>
      </c>
      <c r="BH7" s="118">
        <f>'Response zone f''n'!AG5</f>
        <v>30.699768780783526</v>
      </c>
      <c r="BI7" s="118">
        <f t="shared" si="28"/>
        <v>6.1015486219014897E-2</v>
      </c>
      <c r="BJ7" s="118">
        <f t="shared" si="29"/>
        <v>80.708629776552669</v>
      </c>
      <c r="BK7" s="66">
        <f>'Response zone f''n'!U6</f>
        <v>7.7365159428801178</v>
      </c>
      <c r="BL7" s="66">
        <f>'Response zone f''n'!U5</f>
        <v>4.3525900638064599</v>
      </c>
      <c r="BM7" s="66">
        <f t="shared" si="30"/>
        <v>3.3839258790736577E-2</v>
      </c>
      <c r="BN7" s="66">
        <f t="shared" si="31"/>
        <v>51.29431559711557</v>
      </c>
      <c r="BO7" s="118">
        <f>'Response zone f''n'!H6</f>
        <v>3.9135834179404063</v>
      </c>
      <c r="BP7" s="118">
        <f>'Response zone f''n'!H5</f>
        <v>1.9345335511977486</v>
      </c>
      <c r="BQ7" s="118">
        <f t="shared" si="32"/>
        <v>1.9790498667426576E-2</v>
      </c>
      <c r="BR7" s="118">
        <f t="shared" si="33"/>
        <v>0</v>
      </c>
      <c r="BS7" s="66">
        <f>'Response zone f''n'!I6</f>
        <v>0.11407771981101154</v>
      </c>
      <c r="BT7" s="66">
        <f>'Response zone f''n'!I5</f>
        <v>1.9522388294967941E-2</v>
      </c>
      <c r="BU7" s="66">
        <f t="shared" si="34"/>
        <v>9.4555331516043607E-4</v>
      </c>
      <c r="BV7" s="66">
        <f t="shared" si="35"/>
        <v>4.8102952255920366</v>
      </c>
      <c r="BW7" s="118">
        <f>'Response zone f''n'!H6</f>
        <v>3.9135834179404063</v>
      </c>
      <c r="BX7" s="118">
        <f>'Response zone f''n'!H5</f>
        <v>1.9345335511977486</v>
      </c>
      <c r="BY7" s="118">
        <f t="shared" si="36"/>
        <v>1.9790498667426576E-2</v>
      </c>
      <c r="BZ7" s="118">
        <f t="shared" si="37"/>
        <v>171.37827337326794</v>
      </c>
      <c r="CA7" s="66">
        <f>'Response zone f''n'!H6</f>
        <v>3.9135834179404063</v>
      </c>
      <c r="CB7" s="66">
        <f>'Response zone f''n'!H5</f>
        <v>1.9345335511977486</v>
      </c>
      <c r="CC7" s="66">
        <f t="shared" si="38"/>
        <v>1.9790498667426576E-2</v>
      </c>
      <c r="CD7" s="66">
        <f t="shared" si="39"/>
        <v>32.43674051756453</v>
      </c>
      <c r="CE7" s="118">
        <f>'Response zone f''n'!I6</f>
        <v>0.11407771981101154</v>
      </c>
      <c r="CF7" s="118">
        <f>'Response zone f''n'!I5</f>
        <v>1.9522388294967941E-2</v>
      </c>
      <c r="CG7" s="118">
        <f t="shared" si="40"/>
        <v>9.4555331516043607E-4</v>
      </c>
      <c r="CH7" s="118">
        <f t="shared" si="41"/>
        <v>1.1003775389141857</v>
      </c>
      <c r="CI7" s="66">
        <f>'Response zone f''n'!T6</f>
        <v>30.208456101150162</v>
      </c>
      <c r="CJ7" s="66">
        <f>'Response zone f''n'!T5</f>
        <v>24.099640840033281</v>
      </c>
      <c r="CK7" s="66">
        <f t="shared" si="42"/>
        <v>6.108815261116881E-2</v>
      </c>
      <c r="CL7" s="66">
        <f t="shared" si="43"/>
        <v>23.070453974089837</v>
      </c>
      <c r="CM7" s="118">
        <f>'Response zone f''n'!O6</f>
        <v>3.8439416247962099</v>
      </c>
      <c r="CN7" s="118">
        <f>'Response zone f''n'!O5</f>
        <v>2.1344173797254258</v>
      </c>
      <c r="CO7" s="118">
        <f t="shared" si="44"/>
        <v>1.7095242450707843E-2</v>
      </c>
      <c r="CP7" s="118">
        <f t="shared" si="45"/>
        <v>2.6873721132512727</v>
      </c>
      <c r="CQ7" s="66">
        <f>'Response zone f''n'!U6</f>
        <v>7.7365159428801178</v>
      </c>
      <c r="CR7" s="66">
        <f>'Response zone f''n'!U5</f>
        <v>4.3525900638064599</v>
      </c>
      <c r="CS7" s="66">
        <f t="shared" si="46"/>
        <v>3.3839258790736577E-2</v>
      </c>
      <c r="CT7" s="66">
        <f t="shared" si="47"/>
        <v>8.0470434189547397</v>
      </c>
      <c r="CU7" s="118">
        <f>'Response zone f''n'!AB6</f>
        <v>2.1967391264752556</v>
      </c>
      <c r="CV7" s="118">
        <f>'Response zone f''n'!AB5</f>
        <v>0.88776602903011048</v>
      </c>
      <c r="CW7" s="118">
        <f t="shared" si="48"/>
        <v>1.3089730974451453E-2</v>
      </c>
      <c r="CX7" s="118">
        <f t="shared" si="49"/>
        <v>0</v>
      </c>
    </row>
    <row r="8" spans="1:103" x14ac:dyDescent="0.25">
      <c r="A8" s="66">
        <v>2015</v>
      </c>
      <c r="B8" s="163">
        <v>5</v>
      </c>
      <c r="C8" s="111">
        <f>'Response zone f''n'!I7</f>
        <v>0.34076695440318461</v>
      </c>
      <c r="D8" s="111">
        <f>'Response zone f''n'!I6</f>
        <v>0.11407771981101154</v>
      </c>
      <c r="E8" s="118">
        <f t="shared" si="0"/>
        <v>2.2668923459217304E-3</v>
      </c>
      <c r="F8" s="118">
        <f t="shared" si="1"/>
        <v>1.4821870223362699</v>
      </c>
      <c r="G8" s="66">
        <f>'Response zone f''n'!H7</f>
        <v>6.1455764776912334</v>
      </c>
      <c r="H8" s="66">
        <f>'Response zone f''n'!H6</f>
        <v>3.9135834179404063</v>
      </c>
      <c r="I8" s="66">
        <f t="shared" si="2"/>
        <v>2.231993059750827E-2</v>
      </c>
      <c r="J8" s="66">
        <f t="shared" si="3"/>
        <v>2.9219244344504056</v>
      </c>
      <c r="K8" s="118">
        <f>'Response zone f''n'!H7</f>
        <v>6.1455764776912334</v>
      </c>
      <c r="L8" s="118">
        <f>'Response zone f''n'!H6</f>
        <v>3.9135834179404063</v>
      </c>
      <c r="M8" s="118">
        <f t="shared" si="4"/>
        <v>2.231993059750827E-2</v>
      </c>
      <c r="N8" s="118">
        <f t="shared" si="5"/>
        <v>9.522817361367915</v>
      </c>
      <c r="O8" s="66">
        <f>'Response zone f''n'!AH7</f>
        <v>21.797193771927692</v>
      </c>
      <c r="P8" s="66">
        <f>'Response zone f''n'!AH6</f>
        <v>17.226394769101439</v>
      </c>
      <c r="Q8" s="66">
        <f t="shared" si="6"/>
        <v>4.5707990028262521E-2</v>
      </c>
      <c r="R8" s="66">
        <f t="shared" si="7"/>
        <v>19.5249248648872</v>
      </c>
      <c r="S8" s="118">
        <f>'Response zone f''n'!AJ7</f>
        <v>0.69488803451245273</v>
      </c>
      <c r="T8" s="118">
        <f>'Response zone f''n'!AJ6</f>
        <v>0.2656006375225457</v>
      </c>
      <c r="U8" s="118">
        <f t="shared" si="8"/>
        <v>4.2928739698990699E-3</v>
      </c>
      <c r="V8" s="118">
        <f t="shared" si="9"/>
        <v>3.6430214557750893</v>
      </c>
      <c r="W8" s="66">
        <f>'Response zone f''n'!AI7</f>
        <v>8.983414498972909</v>
      </c>
      <c r="X8" s="66">
        <f>'Response zone f''n'!AI6</f>
        <v>5.9370559486360541</v>
      </c>
      <c r="Y8" s="66">
        <f t="shared" si="10"/>
        <v>3.046358550336855E-2</v>
      </c>
      <c r="Z8" s="66">
        <f t="shared" si="11"/>
        <v>45.245881958233518</v>
      </c>
      <c r="AA8" s="118">
        <f>'Response zone f''n'!AH7</f>
        <v>21.797193771927692</v>
      </c>
      <c r="AB8" s="118">
        <f>'Response zone f''n'!AH6</f>
        <v>17.226394769101439</v>
      </c>
      <c r="AC8" s="118">
        <f t="shared" si="12"/>
        <v>4.5707990028262521E-2</v>
      </c>
      <c r="AD8" s="118">
        <f t="shared" si="13"/>
        <v>66.233883308376633</v>
      </c>
      <c r="AE8" s="66">
        <f>'Response zone f''n'!H7</f>
        <v>6.1455764776912334</v>
      </c>
      <c r="AF8" s="66">
        <f>'Response zone f''n'!H6</f>
        <v>3.9135834179404063</v>
      </c>
      <c r="AG8" s="66">
        <f t="shared" si="14"/>
        <v>2.231993059750827E-2</v>
      </c>
      <c r="AH8" s="66">
        <f t="shared" si="15"/>
        <v>10.947476881074182</v>
      </c>
      <c r="AI8" s="118">
        <f>'Response zone f''n'!H7</f>
        <v>6.1455764776912334</v>
      </c>
      <c r="AJ8" s="118">
        <f>'Response zone f''n'!H6</f>
        <v>3.9135834179404063</v>
      </c>
      <c r="AK8" s="118">
        <f t="shared" si="16"/>
        <v>2.231993059750827E-2</v>
      </c>
      <c r="AL8" s="118">
        <f t="shared" si="17"/>
        <v>15.723495183930389</v>
      </c>
      <c r="AM8" s="66">
        <f>'Response zone f''n'!H7</f>
        <v>6.1455764776912334</v>
      </c>
      <c r="AN8" s="66">
        <f>'Response zone f''n'!H6</f>
        <v>3.9135834179404063</v>
      </c>
      <c r="AO8" s="66">
        <f t="shared" si="18"/>
        <v>2.231993059750827E-2</v>
      </c>
      <c r="AP8" s="66">
        <f t="shared" si="19"/>
        <v>32.598051508704877</v>
      </c>
      <c r="AQ8" s="118">
        <f>'Response zone f''n'!T7</f>
        <v>35.059442201855987</v>
      </c>
      <c r="AR8" s="118">
        <f>'Response zone f''n'!T6</f>
        <v>30.208456101150162</v>
      </c>
      <c r="AS8" s="118">
        <f t="shared" si="20"/>
        <v>4.8509861007058251E-2</v>
      </c>
      <c r="AT8" s="118">
        <f t="shared" si="21"/>
        <v>44.122326476047213</v>
      </c>
      <c r="AU8" s="66">
        <f>'Response zone f''n'!AF7</f>
        <v>61.447186148223842</v>
      </c>
      <c r="AV8" s="66">
        <f>'Response zone f''n'!AF6</f>
        <v>57.946251557013227</v>
      </c>
      <c r="AW8" s="160">
        <f t="shared" si="22"/>
        <v>3.5009345912106159E-2</v>
      </c>
      <c r="AX8" s="66">
        <f t="shared" si="23"/>
        <v>8.1995977217755165</v>
      </c>
      <c r="AY8" s="118">
        <f>'Response zone f''n'!U7</f>
        <v>11.155239973573082</v>
      </c>
      <c r="AZ8" s="118">
        <f>'Response zone f''n'!U6</f>
        <v>7.7365159428801178</v>
      </c>
      <c r="BA8" s="118">
        <f t="shared" si="24"/>
        <v>3.4187240306929635E-2</v>
      </c>
      <c r="BB8" s="118">
        <f t="shared" si="25"/>
        <v>18.8567135706569</v>
      </c>
      <c r="BC8" s="66">
        <f>'Response zone f''n'!T7</f>
        <v>35.059442201855987</v>
      </c>
      <c r="BD8" s="66">
        <f>'Response zone f''n'!T6</f>
        <v>30.208456101150162</v>
      </c>
      <c r="BE8" s="66">
        <f t="shared" si="26"/>
        <v>4.8509861007058251E-2</v>
      </c>
      <c r="BF8" s="66">
        <f t="shared" si="27"/>
        <v>36.390142780096504</v>
      </c>
      <c r="BG8" s="118">
        <f>'Response zone f''n'!AG7</f>
        <v>41.513850502095949</v>
      </c>
      <c r="BH8" s="118">
        <f>'Response zone f''n'!AG6</f>
        <v>36.801317402685015</v>
      </c>
      <c r="BI8" s="118">
        <f t="shared" si="28"/>
        <v>4.7125330994109337E-2</v>
      </c>
      <c r="BJ8" s="118">
        <f t="shared" si="29"/>
        <v>62.335336944602979</v>
      </c>
      <c r="BK8" s="66">
        <f>'Response zone f''n'!U7</f>
        <v>11.155239973573082</v>
      </c>
      <c r="BL8" s="66">
        <f>'Response zone f''n'!U6</f>
        <v>7.7365159428801178</v>
      </c>
      <c r="BM8" s="66">
        <f t="shared" si="30"/>
        <v>3.4187240306929635E-2</v>
      </c>
      <c r="BN8" s="66">
        <f t="shared" si="31"/>
        <v>51.821793867959251</v>
      </c>
      <c r="BO8" s="118">
        <f>'Response zone f''n'!H7</f>
        <v>6.1455764776912334</v>
      </c>
      <c r="BP8" s="118">
        <f>'Response zone f''n'!H6</f>
        <v>3.9135834179404063</v>
      </c>
      <c r="BQ8" s="118">
        <f t="shared" si="32"/>
        <v>2.231993059750827E-2</v>
      </c>
      <c r="BR8" s="118">
        <f t="shared" si="33"/>
        <v>0</v>
      </c>
      <c r="BS8" s="66">
        <f>'Response zone f''n'!I7</f>
        <v>0.34076695440318461</v>
      </c>
      <c r="BT8" s="66">
        <f>'Response zone f''n'!I6</f>
        <v>0.11407771981101154</v>
      </c>
      <c r="BU8" s="66">
        <f t="shared" si="34"/>
        <v>2.2668923459217304E-3</v>
      </c>
      <c r="BV8" s="66">
        <f t="shared" si="35"/>
        <v>11.53231790707458</v>
      </c>
      <c r="BW8" s="118">
        <f>'Response zone f''n'!H7</f>
        <v>6.1455764776912334</v>
      </c>
      <c r="BX8" s="118">
        <f>'Response zone f''n'!H6</f>
        <v>3.9135834179404063</v>
      </c>
      <c r="BY8" s="118">
        <f t="shared" si="36"/>
        <v>2.231993059750827E-2</v>
      </c>
      <c r="BZ8" s="118">
        <f t="shared" si="37"/>
        <v>193.28220232813047</v>
      </c>
      <c r="CA8" s="66">
        <f>'Response zone f''n'!H7</f>
        <v>6.1455764776912334</v>
      </c>
      <c r="CB8" s="66">
        <f>'Response zone f''n'!H6</f>
        <v>3.9135834179404063</v>
      </c>
      <c r="CC8" s="66">
        <f t="shared" si="38"/>
        <v>2.231993059750827E-2</v>
      </c>
      <c r="CD8" s="66">
        <f t="shared" si="39"/>
        <v>36.58249391931907</v>
      </c>
      <c r="CE8" s="118">
        <f>'Response zone f''n'!I7</f>
        <v>0.34076695440318461</v>
      </c>
      <c r="CF8" s="118">
        <f>'Response zone f''n'!I6</f>
        <v>0.11407771981101154</v>
      </c>
      <c r="CG8" s="118">
        <f t="shared" si="40"/>
        <v>2.2668923459217304E-3</v>
      </c>
      <c r="CH8" s="118">
        <f t="shared" si="41"/>
        <v>2.6380716778149274</v>
      </c>
      <c r="CI8" s="66">
        <f>'Response zone f''n'!T7</f>
        <v>35.059442201855987</v>
      </c>
      <c r="CJ8" s="66">
        <f>'Response zone f''n'!T6</f>
        <v>30.208456101150162</v>
      </c>
      <c r="CK8" s="66">
        <f t="shared" si="42"/>
        <v>4.8509861007058251E-2</v>
      </c>
      <c r="CL8" s="66">
        <f t="shared" si="43"/>
        <v>18.320156492148008</v>
      </c>
      <c r="CM8" s="118">
        <f>'Response zone f''n'!O7</f>
        <v>5.6596538006274537</v>
      </c>
      <c r="CN8" s="118">
        <f>'Response zone f''n'!O6</f>
        <v>3.8439416247962099</v>
      </c>
      <c r="CO8" s="118">
        <f t="shared" si="44"/>
        <v>1.8157121758312439E-2</v>
      </c>
      <c r="CP8" s="118">
        <f t="shared" si="45"/>
        <v>2.8542995404067151</v>
      </c>
      <c r="CQ8" s="66">
        <f>'Response zone f''n'!U7</f>
        <v>11.155239973573082</v>
      </c>
      <c r="CR8" s="66">
        <f>'Response zone f''n'!U6</f>
        <v>7.7365159428801178</v>
      </c>
      <c r="CS8" s="66">
        <f t="shared" si="46"/>
        <v>3.4187240306929635E-2</v>
      </c>
      <c r="CT8" s="66">
        <f t="shared" si="47"/>
        <v>8.1297941194684817</v>
      </c>
      <c r="CU8" s="118">
        <f>'Response zone f''n'!AB7</f>
        <v>3.8878613791471048</v>
      </c>
      <c r="CV8" s="118">
        <f>'Response zone f''n'!AB6</f>
        <v>2.1967391264752556</v>
      </c>
      <c r="CW8" s="118">
        <f t="shared" si="48"/>
        <v>1.6911222526718492E-2</v>
      </c>
      <c r="CX8" s="118">
        <f t="shared" si="49"/>
        <v>0</v>
      </c>
    </row>
    <row r="9" spans="1:103" x14ac:dyDescent="0.25">
      <c r="A9" s="66">
        <v>2016</v>
      </c>
      <c r="B9" s="163">
        <v>6</v>
      </c>
      <c r="C9" s="111">
        <f>'Response zone f''n'!I8</f>
        <v>0.72166269196233912</v>
      </c>
      <c r="D9" s="111">
        <f>'Response zone f''n'!I7</f>
        <v>0.34076695440318461</v>
      </c>
      <c r="E9" s="118">
        <f t="shared" si="0"/>
        <v>3.8089573755915452E-3</v>
      </c>
      <c r="F9" s="118">
        <f t="shared" si="1"/>
        <v>2.4904522708767094</v>
      </c>
      <c r="G9" s="66">
        <f>'Response zone f''n'!H8</f>
        <v>8.4446543188562693</v>
      </c>
      <c r="H9" s="66">
        <f>'Response zone f''n'!H7</f>
        <v>6.1455764776912334</v>
      </c>
      <c r="I9" s="66">
        <f t="shared" si="2"/>
        <v>2.299077841165036E-2</v>
      </c>
      <c r="J9" s="66">
        <f t="shared" si="3"/>
        <v>3.009745792647561</v>
      </c>
      <c r="K9" s="118">
        <f>'Response zone f''n'!H8</f>
        <v>8.4446543188562693</v>
      </c>
      <c r="L9" s="118">
        <f>'Response zone f''n'!H7</f>
        <v>6.1455764776912334</v>
      </c>
      <c r="M9" s="118">
        <f t="shared" si="4"/>
        <v>2.299077841165036E-2</v>
      </c>
      <c r="N9" s="118">
        <f t="shared" si="5"/>
        <v>9.8090351514922798</v>
      </c>
      <c r="O9" s="66">
        <f>'Response zone f''n'!AH8</f>
        <v>25.753613287141569</v>
      </c>
      <c r="P9" s="66">
        <f>'Response zone f''n'!AH7</f>
        <v>21.797193771927692</v>
      </c>
      <c r="Q9" s="66">
        <f t="shared" si="6"/>
        <v>3.956419515213877E-2</v>
      </c>
      <c r="R9" s="66">
        <f t="shared" si="7"/>
        <v>16.900501142307792</v>
      </c>
      <c r="S9" s="118">
        <f>'Response zone f''n'!AJ8</f>
        <v>1.3425300046399435</v>
      </c>
      <c r="T9" s="118">
        <f>'Response zone f''n'!AJ7</f>
        <v>0.69488803451245273</v>
      </c>
      <c r="U9" s="118">
        <f t="shared" si="8"/>
        <v>6.4764197012749077E-3</v>
      </c>
      <c r="V9" s="118">
        <f t="shared" si="9"/>
        <v>5.4960234318045211</v>
      </c>
      <c r="W9" s="66">
        <f>'Response zone f''n'!AI8</f>
        <v>11.986893002598482</v>
      </c>
      <c r="X9" s="66">
        <f>'Response zone f''n'!AI7</f>
        <v>8.983414498972909</v>
      </c>
      <c r="Y9" s="66">
        <f t="shared" si="10"/>
        <v>3.0034785036255725E-2</v>
      </c>
      <c r="Z9" s="66">
        <f t="shared" si="11"/>
        <v>44.609008294216629</v>
      </c>
      <c r="AA9" s="118">
        <f>'Response zone f''n'!AH8</f>
        <v>25.753613287141569</v>
      </c>
      <c r="AB9" s="118">
        <f>'Response zone f''n'!AH7</f>
        <v>21.797193771927692</v>
      </c>
      <c r="AC9" s="118">
        <f t="shared" si="12"/>
        <v>3.956419515213877E-2</v>
      </c>
      <c r="AD9" s="118">
        <f t="shared" si="13"/>
        <v>57.331120516922269</v>
      </c>
      <c r="AE9" s="66">
        <f>'Response zone f''n'!H8</f>
        <v>8.4446543188562693</v>
      </c>
      <c r="AF9" s="66">
        <f>'Response zone f''n'!H7</f>
        <v>6.1455764776912334</v>
      </c>
      <c r="AG9" s="66">
        <f t="shared" si="14"/>
        <v>2.299077841165036E-2</v>
      </c>
      <c r="AH9" s="66">
        <f t="shared" si="15"/>
        <v>11.276514236452858</v>
      </c>
      <c r="AI9" s="118">
        <f>'Response zone f''n'!H8</f>
        <v>8.4446543188562693</v>
      </c>
      <c r="AJ9" s="118">
        <f>'Response zone f''n'!H7</f>
        <v>6.1455764776912334</v>
      </c>
      <c r="AK9" s="118">
        <f t="shared" si="16"/>
        <v>2.299077841165036E-2</v>
      </c>
      <c r="AL9" s="118">
        <f t="shared" si="17"/>
        <v>16.196080541162232</v>
      </c>
      <c r="AM9" s="66">
        <f>'Response zone f''n'!H8</f>
        <v>8.4446543188562693</v>
      </c>
      <c r="AN9" s="66">
        <f>'Response zone f''n'!H7</f>
        <v>6.1455764776912334</v>
      </c>
      <c r="AO9" s="66">
        <f t="shared" si="18"/>
        <v>2.299077841165036E-2</v>
      </c>
      <c r="AP9" s="66">
        <f t="shared" si="19"/>
        <v>33.577818515791684</v>
      </c>
      <c r="AQ9" s="118">
        <f>'Response zone f''n'!T8</f>
        <v>39.020479051666598</v>
      </c>
      <c r="AR9" s="118">
        <f>'Response zone f''n'!T7</f>
        <v>35.059442201855987</v>
      </c>
      <c r="AS9" s="118">
        <f t="shared" si="20"/>
        <v>3.9610368498106112E-2</v>
      </c>
      <c r="AT9" s="118">
        <f t="shared" si="21"/>
        <v>36.02775960243796</v>
      </c>
      <c r="AU9" s="66">
        <f>'Response zone f''n'!AF8</f>
        <v>64.171675561478494</v>
      </c>
      <c r="AV9" s="66">
        <f>'Response zone f''n'!AF7</f>
        <v>61.447186148223842</v>
      </c>
      <c r="AW9" s="160">
        <f t="shared" si="22"/>
        <v>2.7244894132546521E-2</v>
      </c>
      <c r="AX9" s="66">
        <f t="shared" si="23"/>
        <v>6.381072426205864</v>
      </c>
      <c r="AY9" s="118">
        <f>'Response zone f''n'!U8</f>
        <v>14.412254266371519</v>
      </c>
      <c r="AZ9" s="118">
        <f>'Response zone f''n'!U7</f>
        <v>11.155239973573082</v>
      </c>
      <c r="BA9" s="118">
        <f t="shared" si="24"/>
        <v>3.257014292798438E-2</v>
      </c>
      <c r="BB9" s="118">
        <f t="shared" si="25"/>
        <v>17.964768452628469</v>
      </c>
      <c r="BC9" s="66">
        <f>'Response zone f''n'!T8</f>
        <v>39.020479051666598</v>
      </c>
      <c r="BD9" s="66">
        <f>'Response zone f''n'!T7</f>
        <v>35.059442201855987</v>
      </c>
      <c r="BE9" s="66">
        <f t="shared" si="26"/>
        <v>3.9610368498106112E-2</v>
      </c>
      <c r="BF9" s="66">
        <f t="shared" si="27"/>
        <v>29.714102149428726</v>
      </c>
      <c r="BG9" s="118">
        <f>'Response zone f''n'!AG8</f>
        <v>45.29330018520146</v>
      </c>
      <c r="BH9" s="118">
        <f>'Response zone f''n'!AG7</f>
        <v>41.513850502095949</v>
      </c>
      <c r="BI9" s="118">
        <f t="shared" si="28"/>
        <v>3.779449683105511E-2</v>
      </c>
      <c r="BJ9" s="118">
        <f t="shared" si="29"/>
        <v>49.992915591617624</v>
      </c>
      <c r="BK9" s="66">
        <f>'Response zone f''n'!U8</f>
        <v>14.412254266371519</v>
      </c>
      <c r="BL9" s="66">
        <f>'Response zone f''n'!U7</f>
        <v>11.155239973573082</v>
      </c>
      <c r="BM9" s="66">
        <f t="shared" si="30"/>
        <v>3.257014292798438E-2</v>
      </c>
      <c r="BN9" s="66">
        <f t="shared" si="31"/>
        <v>49.370561002019727</v>
      </c>
      <c r="BO9" s="118">
        <f>'Response zone f''n'!H8</f>
        <v>8.4446543188562693</v>
      </c>
      <c r="BP9" s="118">
        <f>'Response zone f''n'!H7</f>
        <v>6.1455764776912334</v>
      </c>
      <c r="BQ9" s="118">
        <f t="shared" si="32"/>
        <v>2.299077841165036E-2</v>
      </c>
      <c r="BR9" s="118">
        <f t="shared" si="33"/>
        <v>0</v>
      </c>
      <c r="BS9" s="66">
        <f>'Response zone f''n'!I8</f>
        <v>0.72166269196233912</v>
      </c>
      <c r="BT9" s="66">
        <f>'Response zone f''n'!I7</f>
        <v>0.34076695440318461</v>
      </c>
      <c r="BU9" s="66">
        <f t="shared" si="34"/>
        <v>3.8089573755915452E-3</v>
      </c>
      <c r="BV9" s="66">
        <f t="shared" si="35"/>
        <v>19.377235724865262</v>
      </c>
      <c r="BW9" s="118">
        <f>'Response zone f''n'!H8</f>
        <v>8.4446543188562693</v>
      </c>
      <c r="BX9" s="118">
        <f>'Response zone f''n'!H7</f>
        <v>6.1455764776912334</v>
      </c>
      <c r="BY9" s="118">
        <f t="shared" si="36"/>
        <v>2.299077841165036E-2</v>
      </c>
      <c r="BZ9" s="118">
        <f t="shared" si="37"/>
        <v>199.09149202900753</v>
      </c>
      <c r="CA9" s="66">
        <f>'Response zone f''n'!H8</f>
        <v>8.4446543188562693</v>
      </c>
      <c r="CB9" s="66">
        <f>'Response zone f''n'!H7</f>
        <v>6.1455764776912334</v>
      </c>
      <c r="CC9" s="66">
        <f t="shared" si="38"/>
        <v>2.299077841165036E-2</v>
      </c>
      <c r="CD9" s="66">
        <f t="shared" si="39"/>
        <v>37.682017323947449</v>
      </c>
      <c r="CE9" s="118">
        <f>'Response zone f''n'!I8</f>
        <v>0.72166269196233912</v>
      </c>
      <c r="CF9" s="118">
        <f>'Response zone f''n'!I7</f>
        <v>0.34076695440318461</v>
      </c>
      <c r="CG9" s="118">
        <f t="shared" si="40"/>
        <v>3.8089573755915452E-3</v>
      </c>
      <c r="CH9" s="118">
        <f t="shared" si="41"/>
        <v>4.4326333328663816</v>
      </c>
      <c r="CI9" s="66">
        <f>'Response zone f''n'!T8</f>
        <v>39.020479051666598</v>
      </c>
      <c r="CJ9" s="66">
        <f>'Response zone f''n'!T7</f>
        <v>35.059442201855987</v>
      </c>
      <c r="CK9" s="66">
        <f t="shared" si="42"/>
        <v>3.9610368498106112E-2</v>
      </c>
      <c r="CL9" s="66">
        <f t="shared" si="43"/>
        <v>14.959188390405158</v>
      </c>
      <c r="CM9" s="118">
        <f>'Response zone f''n'!O8</f>
        <v>7.4781652843407933</v>
      </c>
      <c r="CN9" s="118">
        <f>'Response zone f''n'!O7</f>
        <v>5.6596538006274537</v>
      </c>
      <c r="CO9" s="118">
        <f t="shared" si="44"/>
        <v>1.8185114837133396E-2</v>
      </c>
      <c r="CP9" s="118">
        <f t="shared" si="45"/>
        <v>2.8587000523973698</v>
      </c>
      <c r="CQ9" s="66">
        <f>'Response zone f''n'!U8</f>
        <v>14.412254266371519</v>
      </c>
      <c r="CR9" s="66">
        <f>'Response zone f''n'!U7</f>
        <v>11.155239973573082</v>
      </c>
      <c r="CS9" s="66">
        <f t="shared" si="46"/>
        <v>3.257014292798438E-2</v>
      </c>
      <c r="CT9" s="66">
        <f t="shared" si="47"/>
        <v>7.7452451285605424</v>
      </c>
      <c r="CU9" s="118">
        <f>'Response zone f''n'!AB8</f>
        <v>5.7810193936967806</v>
      </c>
      <c r="CV9" s="118">
        <f>'Response zone f''n'!AB7</f>
        <v>3.8878613791471048</v>
      </c>
      <c r="CW9" s="118">
        <f t="shared" si="48"/>
        <v>1.8931580145496757E-2</v>
      </c>
      <c r="CX9" s="118">
        <f t="shared" si="49"/>
        <v>0</v>
      </c>
    </row>
    <row r="10" spans="1:103" x14ac:dyDescent="0.25">
      <c r="A10" s="66">
        <v>2017</v>
      </c>
      <c r="B10" s="163">
        <v>7</v>
      </c>
      <c r="C10" s="111">
        <f>'Response zone f''n'!I9</f>
        <v>1.2503050324066216</v>
      </c>
      <c r="D10" s="111">
        <f>'Response zone f''n'!I8</f>
        <v>0.72166269196233912</v>
      </c>
      <c r="E10" s="118">
        <f t="shared" si="0"/>
        <v>5.2864234044428249E-3</v>
      </c>
      <c r="F10" s="118">
        <f t="shared" si="1"/>
        <v>3.4564800479988977</v>
      </c>
      <c r="G10" s="66">
        <f>'Response zone f''n'!H9</f>
        <v>10.713642909319159</v>
      </c>
      <c r="H10" s="66">
        <f>'Response zone f''n'!H8</f>
        <v>8.4446543188562693</v>
      </c>
      <c r="I10" s="66">
        <f t="shared" si="2"/>
        <v>2.2689885904628896E-2</v>
      </c>
      <c r="J10" s="66">
        <f t="shared" si="3"/>
        <v>2.970355653660874</v>
      </c>
      <c r="K10" s="118">
        <f>'Response zone f''n'!H9</f>
        <v>10.713642909319159</v>
      </c>
      <c r="L10" s="118">
        <f>'Response zone f''n'!H8</f>
        <v>8.4446543188562693</v>
      </c>
      <c r="M10" s="118">
        <f t="shared" si="4"/>
        <v>2.2689885904628896E-2</v>
      </c>
      <c r="N10" s="118">
        <f t="shared" si="5"/>
        <v>9.6806591076129411</v>
      </c>
      <c r="O10" s="66">
        <f>'Response zone f''n'!AH9</f>
        <v>29.19654239760191</v>
      </c>
      <c r="P10" s="66">
        <f>'Response zone f''n'!AH8</f>
        <v>25.753613287141569</v>
      </c>
      <c r="Q10" s="66">
        <f t="shared" si="6"/>
        <v>3.442929110460341E-2</v>
      </c>
      <c r="R10" s="66">
        <f t="shared" si="7"/>
        <v>14.707041844392037</v>
      </c>
      <c r="S10" s="118">
        <f>'Response zone f''n'!AJ9</f>
        <v>2.173395007992486</v>
      </c>
      <c r="T10" s="118">
        <f>'Response zone f''n'!AJ8</f>
        <v>1.3425300046399435</v>
      </c>
      <c r="U10" s="118">
        <f t="shared" si="8"/>
        <v>8.3086500335254245E-3</v>
      </c>
      <c r="V10" s="118">
        <f t="shared" si="9"/>
        <v>7.0508919089863671</v>
      </c>
      <c r="W10" s="66">
        <f>'Response zone f''n'!AI9</f>
        <v>14.846649951489166</v>
      </c>
      <c r="X10" s="66">
        <f>'Response zone f''n'!AI8</f>
        <v>11.986893002598482</v>
      </c>
      <c r="Y10" s="66">
        <f t="shared" si="10"/>
        <v>2.8597569488906842E-2</v>
      </c>
      <c r="Z10" s="66">
        <f t="shared" si="11"/>
        <v>42.474391376037545</v>
      </c>
      <c r="AA10" s="118">
        <f>'Response zone f''n'!AH9</f>
        <v>29.19654239760191</v>
      </c>
      <c r="AB10" s="118">
        <f>'Response zone f''n'!AH8</f>
        <v>25.753613287141569</v>
      </c>
      <c r="AC10" s="118">
        <f t="shared" si="12"/>
        <v>3.442929110460341E-2</v>
      </c>
      <c r="AD10" s="118">
        <f t="shared" si="13"/>
        <v>49.890306880753371</v>
      </c>
      <c r="AE10" s="66">
        <f>'Response zone f''n'!H9</f>
        <v>10.713642909319159</v>
      </c>
      <c r="AF10" s="66">
        <f>'Response zone f''n'!H8</f>
        <v>8.4446543188562693</v>
      </c>
      <c r="AG10" s="66">
        <f t="shared" si="14"/>
        <v>2.2689885904628896E-2</v>
      </c>
      <c r="AH10" s="66">
        <f t="shared" si="15"/>
        <v>11.128932515716071</v>
      </c>
      <c r="AI10" s="118">
        <f>'Response zone f''n'!H9</f>
        <v>10.713642909319159</v>
      </c>
      <c r="AJ10" s="118">
        <f>'Response zone f''n'!H8</f>
        <v>8.4446543188562693</v>
      </c>
      <c r="AK10" s="118">
        <f t="shared" si="16"/>
        <v>2.2689885904628896E-2</v>
      </c>
      <c r="AL10" s="118">
        <f t="shared" si="17"/>
        <v>15.984113847790841</v>
      </c>
      <c r="AM10" s="66">
        <f>'Response zone f''n'!H9</f>
        <v>10.713642909319159</v>
      </c>
      <c r="AN10" s="66">
        <f>'Response zone f''n'!H8</f>
        <v>8.4446543188562693</v>
      </c>
      <c r="AO10" s="66">
        <f t="shared" si="18"/>
        <v>2.2689885904628896E-2</v>
      </c>
      <c r="AP10" s="66">
        <f t="shared" si="19"/>
        <v>33.138367801569302</v>
      </c>
      <c r="AQ10" s="118">
        <f>'Response zone f''n'!T9</f>
        <v>42.330222032124553</v>
      </c>
      <c r="AR10" s="118">
        <f>'Response zone f''n'!T8</f>
        <v>39.020479051666598</v>
      </c>
      <c r="AS10" s="118">
        <f t="shared" si="20"/>
        <v>3.3097429804579546E-2</v>
      </c>
      <c r="AT10" s="118">
        <f t="shared" si="21"/>
        <v>30.103891725091387</v>
      </c>
      <c r="AU10" s="66">
        <f>'Response zone f''n'!AF9</f>
        <v>66.372493120273859</v>
      </c>
      <c r="AV10" s="66">
        <f>'Response zone f''n'!AF8</f>
        <v>64.171675561478494</v>
      </c>
      <c r="AW10" s="160">
        <f t="shared" si="22"/>
        <v>2.2008175587953645E-2</v>
      </c>
      <c r="AX10" s="66">
        <f t="shared" si="23"/>
        <v>5.1545717781896121</v>
      </c>
      <c r="AY10" s="118">
        <f>'Response zone f''n'!U9</f>
        <v>17.442202254700533</v>
      </c>
      <c r="AZ10" s="118">
        <f>'Response zone f''n'!U8</f>
        <v>14.412254266371519</v>
      </c>
      <c r="BA10" s="118">
        <f t="shared" si="24"/>
        <v>3.0299479883290133E-2</v>
      </c>
      <c r="BB10" s="118">
        <f t="shared" si="25"/>
        <v>16.712335022352548</v>
      </c>
      <c r="BC10" s="66">
        <f>'Response zone f''n'!T9</f>
        <v>42.330222032124553</v>
      </c>
      <c r="BD10" s="66">
        <f>'Response zone f''n'!T8</f>
        <v>39.020479051666598</v>
      </c>
      <c r="BE10" s="66">
        <f t="shared" si="26"/>
        <v>3.3097429804579546E-2</v>
      </c>
      <c r="BF10" s="66">
        <f t="shared" si="27"/>
        <v>24.828358012974444</v>
      </c>
      <c r="BG10" s="118">
        <f>'Response zone f''n'!AG9</f>
        <v>48.41162724974766</v>
      </c>
      <c r="BH10" s="118">
        <f>'Response zone f''n'!AG8</f>
        <v>45.29330018520146</v>
      </c>
      <c r="BI10" s="118">
        <f t="shared" si="28"/>
        <v>3.1183270645462002E-2</v>
      </c>
      <c r="BJ10" s="118">
        <f t="shared" si="29"/>
        <v>41.247873313878657</v>
      </c>
      <c r="BK10" s="66">
        <f>'Response zone f''n'!U9</f>
        <v>17.442202254700533</v>
      </c>
      <c r="BL10" s="66">
        <f>'Response zone f''n'!U8</f>
        <v>14.412254266371519</v>
      </c>
      <c r="BM10" s="66">
        <f t="shared" si="30"/>
        <v>3.0299479883290133E-2</v>
      </c>
      <c r="BN10" s="66">
        <f t="shared" si="31"/>
        <v>45.928638483872312</v>
      </c>
      <c r="BO10" s="118">
        <f>'Response zone f''n'!H9</f>
        <v>10.713642909319159</v>
      </c>
      <c r="BP10" s="118">
        <f>'Response zone f''n'!H8</f>
        <v>8.4446543188562693</v>
      </c>
      <c r="BQ10" s="118">
        <f t="shared" si="32"/>
        <v>2.2689885904628896E-2</v>
      </c>
      <c r="BR10" s="118">
        <f t="shared" si="33"/>
        <v>0</v>
      </c>
      <c r="BS10" s="66">
        <f>'Response zone f''n'!I9</f>
        <v>1.2503050324066216</v>
      </c>
      <c r="BT10" s="66">
        <f>'Response zone f''n'!I8</f>
        <v>0.72166269196233912</v>
      </c>
      <c r="BU10" s="66">
        <f t="shared" si="34"/>
        <v>5.2864234044428249E-3</v>
      </c>
      <c r="BV10" s="66">
        <f t="shared" si="35"/>
        <v>26.893520286092624</v>
      </c>
      <c r="BW10" s="118">
        <f>'Response zone f''n'!H9</f>
        <v>10.713642909319159</v>
      </c>
      <c r="BX10" s="118">
        <f>'Response zone f''n'!H8</f>
        <v>8.4446543188562693</v>
      </c>
      <c r="BY10" s="118">
        <f t="shared" si="36"/>
        <v>2.2689885904628896E-2</v>
      </c>
      <c r="BZ10" s="118">
        <f t="shared" si="37"/>
        <v>196.48587611245833</v>
      </c>
      <c r="CA10" s="66">
        <f>'Response zone f''n'!H9</f>
        <v>10.713642909319159</v>
      </c>
      <c r="CB10" s="66">
        <f>'Response zone f''n'!H8</f>
        <v>8.4446543188562693</v>
      </c>
      <c r="CC10" s="66">
        <f t="shared" si="38"/>
        <v>2.2689885904628896E-2</v>
      </c>
      <c r="CD10" s="66">
        <f t="shared" si="39"/>
        <v>37.188852783834129</v>
      </c>
      <c r="CE10" s="118">
        <f>'Response zone f''n'!I9</f>
        <v>1.2503050324066216</v>
      </c>
      <c r="CF10" s="118">
        <f>'Response zone f''n'!I8</f>
        <v>0.72166269196233912</v>
      </c>
      <c r="CG10" s="118">
        <f t="shared" si="40"/>
        <v>5.2864234044428249E-3</v>
      </c>
      <c r="CH10" s="118">
        <f t="shared" si="41"/>
        <v>6.1520185928935591</v>
      </c>
      <c r="CI10" s="66">
        <f>'Response zone f''n'!T9</f>
        <v>42.330222032124553</v>
      </c>
      <c r="CJ10" s="66">
        <f>'Response zone f''n'!T8</f>
        <v>39.020479051666598</v>
      </c>
      <c r="CK10" s="66">
        <f t="shared" si="42"/>
        <v>3.3097429804579546E-2</v>
      </c>
      <c r="CL10" s="66">
        <f t="shared" si="43"/>
        <v>12.499522384109826</v>
      </c>
      <c r="CM10" s="118">
        <f>'Response zone f''n'!O9</f>
        <v>9.2512100249834113</v>
      </c>
      <c r="CN10" s="118">
        <f>'Response zone f''n'!O8</f>
        <v>7.4781652843407933</v>
      </c>
      <c r="CO10" s="118">
        <f t="shared" si="44"/>
        <v>1.7730447406426181E-2</v>
      </c>
      <c r="CP10" s="118">
        <f t="shared" si="45"/>
        <v>2.7872263322901953</v>
      </c>
      <c r="CQ10" s="66">
        <f>'Response zone f''n'!U9</f>
        <v>17.442202254700533</v>
      </c>
      <c r="CR10" s="66">
        <f>'Response zone f''n'!U8</f>
        <v>14.412254266371519</v>
      </c>
      <c r="CS10" s="66">
        <f t="shared" si="46"/>
        <v>3.0299479883290133E-2</v>
      </c>
      <c r="CT10" s="66">
        <f t="shared" si="47"/>
        <v>7.2052769152061611</v>
      </c>
      <c r="CU10" s="118">
        <f>'Response zone f''n'!AB9</f>
        <v>7.7552901159567922</v>
      </c>
      <c r="CV10" s="118">
        <f>'Response zone f''n'!AB8</f>
        <v>5.7810193936967806</v>
      </c>
      <c r="CW10" s="118">
        <f t="shared" si="48"/>
        <v>1.9742707222600117E-2</v>
      </c>
      <c r="CX10" s="118">
        <f t="shared" si="49"/>
        <v>0</v>
      </c>
    </row>
    <row r="11" spans="1:103" x14ac:dyDescent="0.25">
      <c r="A11" s="66">
        <v>2018</v>
      </c>
      <c r="B11" s="163">
        <v>8</v>
      </c>
      <c r="C11" s="111">
        <f>'Response zone f''n'!I10</f>
        <v>1.9060692786830924</v>
      </c>
      <c r="D11" s="111">
        <f>'Response zone f''n'!I9</f>
        <v>1.2503050324066216</v>
      </c>
      <c r="E11" s="118">
        <f t="shared" si="0"/>
        <v>6.5576424627647074E-3</v>
      </c>
      <c r="F11" s="118">
        <f t="shared" si="1"/>
        <v>4.2876551120379922</v>
      </c>
      <c r="G11" s="66">
        <f>'Response zone f''n'!H10</f>
        <v>12.904525963057678</v>
      </c>
      <c r="H11" s="66">
        <f>'Response zone f''n'!H9</f>
        <v>10.713642909319159</v>
      </c>
      <c r="I11" s="66">
        <f t="shared" si="2"/>
        <v>2.1908830537385189E-2</v>
      </c>
      <c r="J11" s="66">
        <f t="shared" si="3"/>
        <v>2.868106914479633</v>
      </c>
      <c r="K11" s="118">
        <f>'Response zone f''n'!H10</f>
        <v>12.904525963057678</v>
      </c>
      <c r="L11" s="118">
        <f>'Response zone f''n'!H9</f>
        <v>10.713642909319159</v>
      </c>
      <c r="M11" s="118">
        <f t="shared" si="4"/>
        <v>2.1908830537385189E-2</v>
      </c>
      <c r="N11" s="118">
        <f t="shared" si="5"/>
        <v>9.3474211712813506</v>
      </c>
      <c r="O11" s="66">
        <f>'Response zone f''n'!AH10</f>
        <v>32.216929703871486</v>
      </c>
      <c r="P11" s="66">
        <f>'Response zone f''n'!AH9</f>
        <v>29.19654239760191</v>
      </c>
      <c r="Q11" s="66">
        <f t="shared" si="6"/>
        <v>3.0203873062695764E-2</v>
      </c>
      <c r="R11" s="66">
        <f t="shared" si="7"/>
        <v>12.902084554868413</v>
      </c>
      <c r="S11" s="118">
        <f>'Response zone f''n'!AJ10</f>
        <v>3.1438806726372186</v>
      </c>
      <c r="T11" s="118">
        <f>'Response zone f''n'!AJ9</f>
        <v>2.173395007992486</v>
      </c>
      <c r="U11" s="118">
        <f t="shared" si="8"/>
        <v>9.7048566464473258E-3</v>
      </c>
      <c r="V11" s="118">
        <f t="shared" si="9"/>
        <v>8.2357416584163836</v>
      </c>
      <c r="W11" s="66">
        <f>'Response zone f''n'!AI10</f>
        <v>17.526315373452228</v>
      </c>
      <c r="X11" s="66">
        <f>'Response zone f''n'!AI9</f>
        <v>14.846649951489166</v>
      </c>
      <c r="Y11" s="66">
        <f t="shared" si="10"/>
        <v>2.6796654219630619E-2</v>
      </c>
      <c r="Z11" s="66">
        <f t="shared" si="11"/>
        <v>39.799591337104431</v>
      </c>
      <c r="AA11" s="118">
        <f>'Response zone f''n'!AH10</f>
        <v>32.216929703871486</v>
      </c>
      <c r="AB11" s="118">
        <f>'Response zone f''n'!AH9</f>
        <v>29.19654239760191</v>
      </c>
      <c r="AC11" s="118">
        <f t="shared" si="12"/>
        <v>3.0203873062695764E-2</v>
      </c>
      <c r="AD11" s="118">
        <f t="shared" si="13"/>
        <v>43.767398274538756</v>
      </c>
      <c r="AE11" s="66">
        <f>'Response zone f''n'!H10</f>
        <v>12.904525963057678</v>
      </c>
      <c r="AF11" s="66">
        <f>'Response zone f''n'!H9</f>
        <v>10.713642909319159</v>
      </c>
      <c r="AG11" s="66">
        <f t="shared" si="14"/>
        <v>2.1908830537385189E-2</v>
      </c>
      <c r="AH11" s="66">
        <f t="shared" si="15"/>
        <v>10.745840572917022</v>
      </c>
      <c r="AI11" s="118">
        <f>'Response zone f''n'!H10</f>
        <v>12.904525963057678</v>
      </c>
      <c r="AJ11" s="118">
        <f>'Response zone f''n'!H9</f>
        <v>10.713642909319159</v>
      </c>
      <c r="AK11" s="118">
        <f t="shared" si="16"/>
        <v>2.1908830537385189E-2</v>
      </c>
      <c r="AL11" s="118">
        <f t="shared" si="17"/>
        <v>15.433891693130091</v>
      </c>
      <c r="AM11" s="66">
        <f>'Response zone f''n'!H10</f>
        <v>12.904525963057678</v>
      </c>
      <c r="AN11" s="66">
        <f>'Response zone f''n'!H9</f>
        <v>10.713642909319159</v>
      </c>
      <c r="AO11" s="66">
        <f t="shared" si="18"/>
        <v>2.1908830537385189E-2</v>
      </c>
      <c r="AP11" s="66">
        <f t="shared" si="19"/>
        <v>31.997643685903675</v>
      </c>
      <c r="AQ11" s="118">
        <f>'Response zone f''n'!T10</f>
        <v>45.148067454803275</v>
      </c>
      <c r="AR11" s="118">
        <f>'Response zone f''n'!T9</f>
        <v>42.330222032124553</v>
      </c>
      <c r="AS11" s="118">
        <f t="shared" si="20"/>
        <v>2.8178454226787223E-2</v>
      </c>
      <c r="AT11" s="118">
        <f t="shared" si="21"/>
        <v>25.629818992962207</v>
      </c>
      <c r="AU11" s="66">
        <f>'Response zone f''n'!AF10</f>
        <v>68.199631116137823</v>
      </c>
      <c r="AV11" s="66">
        <f>'Response zone f''n'!AF9</f>
        <v>66.372493120273859</v>
      </c>
      <c r="AW11" s="160">
        <f t="shared" si="22"/>
        <v>1.8271379958639641E-2</v>
      </c>
      <c r="AX11" s="66">
        <f t="shared" si="23"/>
        <v>4.2793705960313213</v>
      </c>
      <c r="AY11" s="118">
        <f>'Response zone f''n'!U10</f>
        <v>20.234298574334726</v>
      </c>
      <c r="AZ11" s="118">
        <f>'Response zone f''n'!U9</f>
        <v>17.442202254700533</v>
      </c>
      <c r="BA11" s="118">
        <f t="shared" si="24"/>
        <v>2.7920963196341936E-2</v>
      </c>
      <c r="BB11" s="118">
        <f t="shared" si="25"/>
        <v>15.400412577424495</v>
      </c>
      <c r="BC11" s="66">
        <f>'Response zone f''n'!T10</f>
        <v>45.148067454803275</v>
      </c>
      <c r="BD11" s="66">
        <f>'Response zone f''n'!T9</f>
        <v>42.330222032124553</v>
      </c>
      <c r="BE11" s="66">
        <f t="shared" si="26"/>
        <v>2.8178454226787223E-2</v>
      </c>
      <c r="BF11" s="66">
        <f t="shared" si="27"/>
        <v>21.138340769230432</v>
      </c>
      <c r="BG11" s="118">
        <f>'Response zone f''n'!AG10</f>
        <v>51.041630121235904</v>
      </c>
      <c r="BH11" s="118">
        <f>'Response zone f''n'!AG9</f>
        <v>48.41162724974766</v>
      </c>
      <c r="BI11" s="118">
        <f t="shared" si="28"/>
        <v>2.6300028714882445E-2</v>
      </c>
      <c r="BJ11" s="118">
        <f t="shared" si="29"/>
        <v>34.78853340679683</v>
      </c>
      <c r="BK11" s="66">
        <f>'Response zone f''n'!U10</f>
        <v>20.234298574334726</v>
      </c>
      <c r="BL11" s="66">
        <f>'Response zone f''n'!U9</f>
        <v>17.442202254700533</v>
      </c>
      <c r="BM11" s="66">
        <f t="shared" si="30"/>
        <v>2.7920963196341936E-2</v>
      </c>
      <c r="BN11" s="66">
        <f t="shared" si="31"/>
        <v>42.323228969798535</v>
      </c>
      <c r="BO11" s="118">
        <f>'Response zone f''n'!H10</f>
        <v>12.904525963057678</v>
      </c>
      <c r="BP11" s="118">
        <f>'Response zone f''n'!H9</f>
        <v>10.713642909319159</v>
      </c>
      <c r="BQ11" s="118">
        <f t="shared" si="32"/>
        <v>2.1908830537385189E-2</v>
      </c>
      <c r="BR11" s="118">
        <f t="shared" si="33"/>
        <v>0</v>
      </c>
      <c r="BS11" s="66">
        <f>'Response zone f''n'!I10</f>
        <v>1.9060692786830924</v>
      </c>
      <c r="BT11" s="66">
        <f>'Response zone f''n'!I9</f>
        <v>1.2503050324066216</v>
      </c>
      <c r="BU11" s="66">
        <f t="shared" si="34"/>
        <v>6.5576424627647074E-3</v>
      </c>
      <c r="BV11" s="66">
        <f t="shared" si="35"/>
        <v>33.360568594087617</v>
      </c>
      <c r="BW11" s="118">
        <f>'Response zone f''n'!H10</f>
        <v>12.904525963057678</v>
      </c>
      <c r="BX11" s="118">
        <f>'Response zone f''n'!H9</f>
        <v>10.713642909319159</v>
      </c>
      <c r="BY11" s="118">
        <f t="shared" si="36"/>
        <v>2.1908830537385189E-2</v>
      </c>
      <c r="BZ11" s="118">
        <f t="shared" si="37"/>
        <v>189.72223046125171</v>
      </c>
      <c r="CA11" s="66">
        <f>'Response zone f''n'!H10</f>
        <v>12.904525963057678</v>
      </c>
      <c r="CB11" s="66">
        <f>'Response zone f''n'!H9</f>
        <v>10.713642909319159</v>
      </c>
      <c r="CC11" s="66">
        <f t="shared" si="38"/>
        <v>2.1908830537385189E-2</v>
      </c>
      <c r="CD11" s="66">
        <f t="shared" si="39"/>
        <v>35.908698569284994</v>
      </c>
      <c r="CE11" s="118">
        <f>'Response zone f''n'!I10</f>
        <v>1.9060692786830924</v>
      </c>
      <c r="CF11" s="118">
        <f>'Response zone f''n'!I9</f>
        <v>1.2503050324066216</v>
      </c>
      <c r="CG11" s="118">
        <f t="shared" si="40"/>
        <v>6.5576424627647074E-3</v>
      </c>
      <c r="CH11" s="118">
        <f t="shared" si="41"/>
        <v>7.6313861509034409</v>
      </c>
      <c r="CI11" s="66">
        <f>'Response zone f''n'!T10</f>
        <v>45.148067454803275</v>
      </c>
      <c r="CJ11" s="66">
        <f>'Response zone f''n'!T9</f>
        <v>42.330222032124553</v>
      </c>
      <c r="CK11" s="66">
        <f t="shared" si="42"/>
        <v>2.8178454226787223E-2</v>
      </c>
      <c r="CL11" s="66">
        <f t="shared" si="43"/>
        <v>10.641829937761701</v>
      </c>
      <c r="CM11" s="118">
        <f>'Response zone f''n'!O10</f>
        <v>10.957253458727164</v>
      </c>
      <c r="CN11" s="118">
        <f>'Response zone f''n'!O9</f>
        <v>9.2512100249834113</v>
      </c>
      <c r="CO11" s="118">
        <f t="shared" si="44"/>
        <v>1.7060434337437532E-2</v>
      </c>
      <c r="CP11" s="118">
        <f t="shared" si="45"/>
        <v>2.6819002778451799</v>
      </c>
      <c r="CQ11" s="66">
        <f>'Response zone f''n'!U10</f>
        <v>20.234298574334726</v>
      </c>
      <c r="CR11" s="66">
        <f>'Response zone f''n'!U9</f>
        <v>17.442202254700533</v>
      </c>
      <c r="CS11" s="66">
        <f t="shared" si="46"/>
        <v>2.7920963196341936E-2</v>
      </c>
      <c r="CT11" s="66">
        <f t="shared" si="47"/>
        <v>6.6396608900165059</v>
      </c>
      <c r="CU11" s="118">
        <f>'Response zone f''n'!AB10</f>
        <v>9.7366337394201565</v>
      </c>
      <c r="CV11" s="118">
        <f>'Response zone f''n'!AB9</f>
        <v>7.7552901159567922</v>
      </c>
      <c r="CW11" s="118">
        <f t="shared" si="48"/>
        <v>1.9813436234633643E-2</v>
      </c>
      <c r="CX11" s="118">
        <f t="shared" si="49"/>
        <v>0</v>
      </c>
    </row>
    <row r="12" spans="1:103" x14ac:dyDescent="0.25">
      <c r="A12" s="66">
        <v>2019</v>
      </c>
      <c r="B12" s="163">
        <v>9</v>
      </c>
      <c r="C12" s="111">
        <f>'Response zone f''n'!I11</f>
        <v>2.6641410768572649</v>
      </c>
      <c r="D12" s="111">
        <f>'Response zone f''n'!I10</f>
        <v>1.9060692786830924</v>
      </c>
      <c r="E12" s="118">
        <f t="shared" si="0"/>
        <v>7.5807179817417251E-3</v>
      </c>
      <c r="F12" s="118">
        <f t="shared" si="1"/>
        <v>4.9565837710569136</v>
      </c>
      <c r="G12" s="66">
        <f>'Response zone f''n'!H11</f>
        <v>14.995629215219694</v>
      </c>
      <c r="H12" s="66">
        <f>'Response zone f''n'!H10</f>
        <v>12.904525963057678</v>
      </c>
      <c r="I12" s="66">
        <f t="shared" si="2"/>
        <v>2.091103252162016E-2</v>
      </c>
      <c r="J12" s="66">
        <f t="shared" si="3"/>
        <v>2.7374841784378172</v>
      </c>
      <c r="K12" s="118">
        <f>'Response zone f''n'!H11</f>
        <v>14.995629215219694</v>
      </c>
      <c r="L12" s="118">
        <f>'Response zone f''n'!H10</f>
        <v>12.904525963057678</v>
      </c>
      <c r="M12" s="118">
        <f t="shared" si="4"/>
        <v>2.091103252162016E-2</v>
      </c>
      <c r="N12" s="118">
        <f t="shared" si="5"/>
        <v>8.9217097997268873</v>
      </c>
      <c r="O12" s="66">
        <f>'Response zone f''n'!AH11</f>
        <v>34.889084278548182</v>
      </c>
      <c r="P12" s="66">
        <f>'Response zone f''n'!AH10</f>
        <v>32.216929703871486</v>
      </c>
      <c r="Q12" s="66">
        <f t="shared" si="6"/>
        <v>2.6721545746766964E-2</v>
      </c>
      <c r="R12" s="66">
        <f t="shared" si="7"/>
        <v>11.414550774529074</v>
      </c>
      <c r="S12" s="118">
        <f>'Response zone f''n'!AJ11</f>
        <v>4.2135603792197909</v>
      </c>
      <c r="T12" s="118">
        <f>'Response zone f''n'!AJ10</f>
        <v>3.1438806726372186</v>
      </c>
      <c r="U12" s="118">
        <f t="shared" si="8"/>
        <v>1.0696797065825723E-2</v>
      </c>
      <c r="V12" s="118">
        <f t="shared" si="9"/>
        <v>9.0775227719511467</v>
      </c>
      <c r="W12" s="66">
        <f>'Response zone f''n'!AI11</f>
        <v>20.019406619591372</v>
      </c>
      <c r="X12" s="66">
        <f>'Response zone f''n'!AI10</f>
        <v>17.526315373452228</v>
      </c>
      <c r="Y12" s="66">
        <f t="shared" si="10"/>
        <v>2.4930912461391442E-2</v>
      </c>
      <c r="Z12" s="66">
        <f t="shared" si="11"/>
        <v>37.028508092536839</v>
      </c>
      <c r="AA12" s="118">
        <f>'Response zone f''n'!AH11</f>
        <v>34.889084278548182</v>
      </c>
      <c r="AB12" s="118">
        <f>'Response zone f''n'!AH10</f>
        <v>32.216929703871486</v>
      </c>
      <c r="AC12" s="118">
        <f t="shared" si="12"/>
        <v>2.6721545746766964E-2</v>
      </c>
      <c r="AD12" s="118">
        <f t="shared" si="13"/>
        <v>38.721276995913634</v>
      </c>
      <c r="AE12" s="66">
        <f>'Response zone f''n'!H11</f>
        <v>14.995629215219694</v>
      </c>
      <c r="AF12" s="66">
        <f>'Response zone f''n'!H10</f>
        <v>12.904525963057678</v>
      </c>
      <c r="AG12" s="66">
        <f t="shared" si="14"/>
        <v>2.091103252162016E-2</v>
      </c>
      <c r="AH12" s="66">
        <f t="shared" si="15"/>
        <v>10.256440721880352</v>
      </c>
      <c r="AI12" s="118">
        <f>'Response zone f''n'!H11</f>
        <v>14.995629215219694</v>
      </c>
      <c r="AJ12" s="118">
        <f>'Response zone f''n'!H10</f>
        <v>12.904525963057678</v>
      </c>
      <c r="AK12" s="118">
        <f t="shared" si="16"/>
        <v>2.091103252162016E-2</v>
      </c>
      <c r="AL12" s="118">
        <f t="shared" si="17"/>
        <v>14.73098304263598</v>
      </c>
      <c r="AM12" s="66">
        <f>'Response zone f''n'!H11</f>
        <v>14.995629215219694</v>
      </c>
      <c r="AN12" s="66">
        <f>'Response zone f''n'!H10</f>
        <v>12.904525963057678</v>
      </c>
      <c r="AO12" s="66">
        <f t="shared" si="18"/>
        <v>2.091103252162016E-2</v>
      </c>
      <c r="AP12" s="66">
        <f t="shared" si="19"/>
        <v>30.540368943444438</v>
      </c>
      <c r="AQ12" s="118">
        <f>'Response zone f''n'!T11</f>
        <v>47.584256170411649</v>
      </c>
      <c r="AR12" s="118">
        <f>'Response zone f''n'!T10</f>
        <v>45.148067454803275</v>
      </c>
      <c r="AS12" s="118">
        <f t="shared" si="20"/>
        <v>2.4361887156083738E-2</v>
      </c>
      <c r="AT12" s="118">
        <f t="shared" si="21"/>
        <v>22.158446063511668</v>
      </c>
      <c r="AU12" s="66">
        <f>'Response zone f''n'!AF11</f>
        <v>69.748744415820852</v>
      </c>
      <c r="AV12" s="66">
        <f>'Response zone f''n'!AF10</f>
        <v>68.199631116137823</v>
      </c>
      <c r="AW12" s="160">
        <f t="shared" si="22"/>
        <v>1.5491132996830288E-2</v>
      </c>
      <c r="AX12" s="66">
        <f t="shared" si="23"/>
        <v>3.6282042842910567</v>
      </c>
      <c r="AY12" s="118">
        <f>'Response zone f''n'!U11</f>
        <v>22.79957449436013</v>
      </c>
      <c r="AZ12" s="118">
        <f>'Response zone f''n'!U10</f>
        <v>20.234298574334726</v>
      </c>
      <c r="BA12" s="118">
        <f t="shared" si="24"/>
        <v>2.5652759200254033E-2</v>
      </c>
      <c r="BB12" s="118">
        <f t="shared" si="25"/>
        <v>14.149335488719577</v>
      </c>
      <c r="BC12" s="66">
        <f>'Response zone f''n'!T11</f>
        <v>47.584256170411649</v>
      </c>
      <c r="BD12" s="66">
        <f>'Response zone f''n'!T10</f>
        <v>45.148067454803275</v>
      </c>
      <c r="BE12" s="66">
        <f t="shared" si="26"/>
        <v>2.4361887156083738E-2</v>
      </c>
      <c r="BF12" s="66">
        <f t="shared" si="27"/>
        <v>18.275305960441624</v>
      </c>
      <c r="BG12" s="118">
        <f>'Response zone f''n'!AG11</f>
        <v>53.298888820447708</v>
      </c>
      <c r="BH12" s="118">
        <f>'Response zone f''n'!AG10</f>
        <v>51.041630121235904</v>
      </c>
      <c r="BI12" s="118">
        <f t="shared" si="28"/>
        <v>2.2572586992118032E-2</v>
      </c>
      <c r="BJ12" s="118">
        <f t="shared" si="29"/>
        <v>29.858035714187842</v>
      </c>
      <c r="BK12" s="66">
        <f>'Response zone f''n'!U11</f>
        <v>22.79957449436013</v>
      </c>
      <c r="BL12" s="66">
        <f>'Response zone f''n'!U10</f>
        <v>20.234298574334726</v>
      </c>
      <c r="BM12" s="66">
        <f t="shared" si="30"/>
        <v>2.5652759200254033E-2</v>
      </c>
      <c r="BN12" s="66">
        <f t="shared" si="31"/>
        <v>38.885033933274237</v>
      </c>
      <c r="BO12" s="118">
        <f>'Response zone f''n'!H11</f>
        <v>14.995629215219694</v>
      </c>
      <c r="BP12" s="118">
        <f>'Response zone f''n'!H10</f>
        <v>12.904525963057678</v>
      </c>
      <c r="BQ12" s="118">
        <f t="shared" si="32"/>
        <v>2.091103252162016E-2</v>
      </c>
      <c r="BR12" s="118">
        <f t="shared" si="33"/>
        <v>0</v>
      </c>
      <c r="BS12" s="66">
        <f>'Response zone f''n'!I11</f>
        <v>2.6641410768572649</v>
      </c>
      <c r="BT12" s="66">
        <f>'Response zone f''n'!I10</f>
        <v>1.9060692786830924</v>
      </c>
      <c r="BU12" s="66">
        <f t="shared" si="34"/>
        <v>7.5807179817417251E-3</v>
      </c>
      <c r="BV12" s="66">
        <f t="shared" si="35"/>
        <v>38.56524103872944</v>
      </c>
      <c r="BW12" s="118">
        <f>'Response zone f''n'!H11</f>
        <v>14.995629215219694</v>
      </c>
      <c r="BX12" s="118">
        <f>'Response zone f''n'!H10</f>
        <v>12.904525963057678</v>
      </c>
      <c r="BY12" s="118">
        <f t="shared" si="36"/>
        <v>2.091103252162016E-2</v>
      </c>
      <c r="BZ12" s="118">
        <f t="shared" si="37"/>
        <v>181.08167501135111</v>
      </c>
      <c r="CA12" s="66">
        <f>'Response zone f''n'!H11</f>
        <v>14.995629215219694</v>
      </c>
      <c r="CB12" s="66">
        <f>'Response zone f''n'!H10</f>
        <v>12.904525963057678</v>
      </c>
      <c r="CC12" s="66">
        <f t="shared" si="38"/>
        <v>2.091103252162016E-2</v>
      </c>
      <c r="CD12" s="66">
        <f t="shared" si="39"/>
        <v>34.273301914041461</v>
      </c>
      <c r="CE12" s="118">
        <f>'Response zone f''n'!I11</f>
        <v>2.6641410768572649</v>
      </c>
      <c r="CF12" s="118">
        <f>'Response zone f''n'!I10</f>
        <v>1.9060692786830924</v>
      </c>
      <c r="CG12" s="118">
        <f t="shared" si="40"/>
        <v>7.5807179817417251E-3</v>
      </c>
      <c r="CH12" s="118">
        <f t="shared" si="41"/>
        <v>8.8219793238587592</v>
      </c>
      <c r="CI12" s="66">
        <f>'Response zone f''n'!T11</f>
        <v>47.584256170411649</v>
      </c>
      <c r="CJ12" s="66">
        <f>'Response zone f''n'!T10</f>
        <v>45.148067454803275</v>
      </c>
      <c r="CK12" s="66">
        <f t="shared" si="42"/>
        <v>2.4361887156083738E-2</v>
      </c>
      <c r="CL12" s="66">
        <f t="shared" si="43"/>
        <v>9.2004713243471361</v>
      </c>
      <c r="CM12" s="118">
        <f>'Response zone f''n'!O11</f>
        <v>12.588004941286538</v>
      </c>
      <c r="CN12" s="118">
        <f>'Response zone f''n'!O10</f>
        <v>10.957253458727164</v>
      </c>
      <c r="CO12" s="118">
        <f t="shared" si="44"/>
        <v>1.6307514825593738E-2</v>
      </c>
      <c r="CP12" s="118">
        <f t="shared" si="45"/>
        <v>2.5635413305833352</v>
      </c>
      <c r="CQ12" s="66">
        <f>'Response zone f''n'!U11</f>
        <v>22.79957449436013</v>
      </c>
      <c r="CR12" s="66">
        <f>'Response zone f''n'!U10</f>
        <v>20.234298574334726</v>
      </c>
      <c r="CS12" s="66">
        <f t="shared" si="46"/>
        <v>2.5652759200254033E-2</v>
      </c>
      <c r="CT12" s="66">
        <f t="shared" si="47"/>
        <v>6.1002774433388103</v>
      </c>
      <c r="CU12" s="118">
        <f>'Response zone f''n'!AB11</f>
        <v>11.681803083978046</v>
      </c>
      <c r="CV12" s="118">
        <f>'Response zone f''n'!AB10</f>
        <v>9.7366337394201565</v>
      </c>
      <c r="CW12" s="118">
        <f t="shared" si="48"/>
        <v>1.9451693445578896E-2</v>
      </c>
      <c r="CX12" s="118">
        <f t="shared" si="49"/>
        <v>0</v>
      </c>
    </row>
    <row r="13" spans="1:103" x14ac:dyDescent="0.25">
      <c r="A13" s="66">
        <v>2020</v>
      </c>
      <c r="B13" s="163">
        <v>10</v>
      </c>
      <c r="C13" s="111">
        <f>'Response zone f''n'!I12</f>
        <v>3.5006065887767188</v>
      </c>
      <c r="D13" s="111">
        <f>'Response zone f''n'!I11</f>
        <v>2.6641410768572649</v>
      </c>
      <c r="E13" s="118">
        <f t="shared" si="0"/>
        <v>8.36465511919454E-3</v>
      </c>
      <c r="F13" s="118">
        <f t="shared" si="1"/>
        <v>5.469153965909971</v>
      </c>
      <c r="G13" s="66">
        <f>'Response zone f''n'!H12</f>
        <v>16.979312692518061</v>
      </c>
      <c r="H13" s="66">
        <f>'Response zone f''n'!H11</f>
        <v>14.995629215219694</v>
      </c>
      <c r="I13" s="66">
        <f t="shared" si="2"/>
        <v>1.9836834772983671E-2</v>
      </c>
      <c r="J13" s="66">
        <f t="shared" si="3"/>
        <v>2.5968598769660658</v>
      </c>
      <c r="K13" s="118">
        <f>'Response zone f''n'!H12</f>
        <v>16.979312692518061</v>
      </c>
      <c r="L13" s="118">
        <f>'Response zone f''n'!H11</f>
        <v>14.995629215219694</v>
      </c>
      <c r="M13" s="118">
        <f t="shared" si="4"/>
        <v>1.9836834772983671E-2</v>
      </c>
      <c r="N13" s="118">
        <f t="shared" si="5"/>
        <v>8.463402417203044</v>
      </c>
      <c r="O13" s="66">
        <f>'Response zone f''n'!AH12</f>
        <v>37.272148194886249</v>
      </c>
      <c r="P13" s="66">
        <f>'Response zone f''n'!AH11</f>
        <v>34.889084278548182</v>
      </c>
      <c r="Q13" s="66">
        <f t="shared" si="6"/>
        <v>2.3830639163380667E-2</v>
      </c>
      <c r="R13" s="66">
        <f t="shared" si="7"/>
        <v>10.179652154022596</v>
      </c>
      <c r="S13" s="118">
        <f>'Response zone f''n'!AJ12</f>
        <v>5.3489479766233332</v>
      </c>
      <c r="T13" s="118">
        <f>'Response zone f''n'!AJ11</f>
        <v>4.2135603792197909</v>
      </c>
      <c r="U13" s="118">
        <f t="shared" si="8"/>
        <v>1.1353875974035423E-2</v>
      </c>
      <c r="V13" s="118">
        <f t="shared" si="9"/>
        <v>9.6351334955665635</v>
      </c>
      <c r="W13" s="66">
        <f>'Response zone f''n'!AI12</f>
        <v>22.332826671897077</v>
      </c>
      <c r="X13" s="66">
        <f>'Response zone f''n'!AI11</f>
        <v>20.019406619591372</v>
      </c>
      <c r="Y13" s="66">
        <f t="shared" si="10"/>
        <v>2.3134200523057053E-2</v>
      </c>
      <c r="Z13" s="66">
        <f t="shared" si="11"/>
        <v>34.359951029027769</v>
      </c>
      <c r="AA13" s="118">
        <f>'Response zone f''n'!AH12</f>
        <v>37.272148194886249</v>
      </c>
      <c r="AB13" s="118">
        <f>'Response zone f''n'!AH11</f>
        <v>34.889084278548182</v>
      </c>
      <c r="AC13" s="118">
        <f t="shared" si="12"/>
        <v>2.3830639163380667E-2</v>
      </c>
      <c r="AD13" s="118">
        <f t="shared" si="13"/>
        <v>34.532163250569965</v>
      </c>
      <c r="AE13" s="66">
        <f>'Response zone f''n'!H12</f>
        <v>16.979312692518061</v>
      </c>
      <c r="AF13" s="66">
        <f>'Response zone f''n'!H11</f>
        <v>14.995629215219694</v>
      </c>
      <c r="AG13" s="66">
        <f t="shared" si="14"/>
        <v>1.9836834772983671E-2</v>
      </c>
      <c r="AH13" s="66">
        <f t="shared" si="15"/>
        <v>9.7295683390328573</v>
      </c>
      <c r="AI13" s="118">
        <f>'Response zone f''n'!H12</f>
        <v>16.979312692518061</v>
      </c>
      <c r="AJ13" s="118">
        <f>'Response zone f''n'!H11</f>
        <v>14.995629215219694</v>
      </c>
      <c r="AK13" s="118">
        <f t="shared" si="16"/>
        <v>1.9836834772983671E-2</v>
      </c>
      <c r="AL13" s="118">
        <f t="shared" si="17"/>
        <v>13.974253847019206</v>
      </c>
      <c r="AM13" s="66">
        <f>'Response zone f''n'!H12</f>
        <v>16.979312692518061</v>
      </c>
      <c r="AN13" s="66">
        <f>'Response zone f''n'!H11</f>
        <v>14.995629215219694</v>
      </c>
      <c r="AO13" s="66">
        <f t="shared" si="18"/>
        <v>1.9836834772983671E-2</v>
      </c>
      <c r="AP13" s="66">
        <f t="shared" si="19"/>
        <v>28.971513100115953</v>
      </c>
      <c r="AQ13" s="118">
        <f>'Response zone f''n'!T12</f>
        <v>49.717524159336492</v>
      </c>
      <c r="AR13" s="118">
        <f>'Response zone f''n'!T11</f>
        <v>47.584256170411649</v>
      </c>
      <c r="AS13" s="118">
        <f t="shared" si="20"/>
        <v>2.1332679889248425E-2</v>
      </c>
      <c r="AT13" s="118">
        <f t="shared" si="21"/>
        <v>19.403219204142285</v>
      </c>
      <c r="AU13" s="66">
        <f>'Response zone f''n'!AF12</f>
        <v>71.084212777390476</v>
      </c>
      <c r="AV13" s="66">
        <f>'Response zone f''n'!AF11</f>
        <v>69.748744415820852</v>
      </c>
      <c r="AW13" s="160">
        <f t="shared" si="22"/>
        <v>1.3354683615696245E-2</v>
      </c>
      <c r="AX13" s="66">
        <f t="shared" si="23"/>
        <v>3.1278228855006924</v>
      </c>
      <c r="AY13" s="118">
        <f>'Response zone f''n'!U12</f>
        <v>25.156846869542175</v>
      </c>
      <c r="AZ13" s="118">
        <f>'Response zone f''n'!U11</f>
        <v>22.79957449436013</v>
      </c>
      <c r="BA13" s="118">
        <f t="shared" si="24"/>
        <v>2.3572723751820453E-2</v>
      </c>
      <c r="BB13" s="118">
        <f t="shared" si="25"/>
        <v>13.002046841967514</v>
      </c>
      <c r="BC13" s="66">
        <f>'Response zone f''n'!T12</f>
        <v>49.717524159336492</v>
      </c>
      <c r="BD13" s="66">
        <f>'Response zone f''n'!T11</f>
        <v>47.584256170411649</v>
      </c>
      <c r="BE13" s="66">
        <f t="shared" si="26"/>
        <v>2.1332679889248425E-2</v>
      </c>
      <c r="BF13" s="66">
        <f t="shared" si="27"/>
        <v>16.002916745914629</v>
      </c>
      <c r="BG13" s="118">
        <f>'Response zone f''n'!AG12</f>
        <v>55.263986201807647</v>
      </c>
      <c r="BH13" s="118">
        <f>'Response zone f''n'!AG11</f>
        <v>53.298888820447708</v>
      </c>
      <c r="BI13" s="118">
        <f t="shared" si="28"/>
        <v>1.9650973813599391E-2</v>
      </c>
      <c r="BJ13" s="118">
        <f t="shared" si="29"/>
        <v>25.993452950248912</v>
      </c>
      <c r="BK13" s="66">
        <f>'Response zone f''n'!U12</f>
        <v>25.156846869542175</v>
      </c>
      <c r="BL13" s="66">
        <f>'Response zone f''n'!U11</f>
        <v>22.79957449436013</v>
      </c>
      <c r="BM13" s="66">
        <f t="shared" si="30"/>
        <v>2.3572723751820453E-2</v>
      </c>
      <c r="BN13" s="66">
        <f t="shared" si="31"/>
        <v>35.732069046988165</v>
      </c>
      <c r="BO13" s="118">
        <f>'Response zone f''n'!H12</f>
        <v>16.979312692518061</v>
      </c>
      <c r="BP13" s="118">
        <f>'Response zone f''n'!H11</f>
        <v>14.995629215219694</v>
      </c>
      <c r="BQ13" s="118">
        <f t="shared" si="32"/>
        <v>1.9836834772983671E-2</v>
      </c>
      <c r="BR13" s="118">
        <f t="shared" si="33"/>
        <v>0</v>
      </c>
      <c r="BS13" s="66">
        <f>'Response zone f''n'!I12</f>
        <v>3.5006065887767188</v>
      </c>
      <c r="BT13" s="66">
        <f>'Response zone f''n'!I11</f>
        <v>2.6641410768572649</v>
      </c>
      <c r="BU13" s="66">
        <f t="shared" si="34"/>
        <v>8.36465511919454E-3</v>
      </c>
      <c r="BV13" s="66">
        <f t="shared" si="35"/>
        <v>42.553349386500109</v>
      </c>
      <c r="BW13" s="118">
        <f>'Response zone f''n'!H12</f>
        <v>16.979312692518061</v>
      </c>
      <c r="BX13" s="118">
        <f>'Response zone f''n'!H11</f>
        <v>14.995629215219694</v>
      </c>
      <c r="BY13" s="118">
        <f t="shared" si="36"/>
        <v>1.9836834772983671E-2</v>
      </c>
      <c r="BZ13" s="118">
        <f t="shared" si="37"/>
        <v>171.77952661598115</v>
      </c>
      <c r="CA13" s="66">
        <f>'Response zone f''n'!H12</f>
        <v>16.979312692518061</v>
      </c>
      <c r="CB13" s="66">
        <f>'Response zone f''n'!H11</f>
        <v>14.995629215219694</v>
      </c>
      <c r="CC13" s="66">
        <f t="shared" si="38"/>
        <v>1.9836834772983671E-2</v>
      </c>
      <c r="CD13" s="66">
        <f t="shared" si="39"/>
        <v>32.512685659615137</v>
      </c>
      <c r="CE13" s="118">
        <f>'Response zone f''n'!I12</f>
        <v>3.5006065887767188</v>
      </c>
      <c r="CF13" s="118">
        <f>'Response zone f''n'!I11</f>
        <v>2.6641410768572649</v>
      </c>
      <c r="CG13" s="118">
        <f t="shared" si="40"/>
        <v>8.36465511919454E-3</v>
      </c>
      <c r="CH13" s="118">
        <f t="shared" si="41"/>
        <v>9.7342777676830448</v>
      </c>
      <c r="CI13" s="66">
        <f>'Response zone f''n'!T12</f>
        <v>49.717524159336492</v>
      </c>
      <c r="CJ13" s="66">
        <f>'Response zone f''n'!T11</f>
        <v>47.584256170411649</v>
      </c>
      <c r="CK13" s="66">
        <f t="shared" si="42"/>
        <v>2.1332679889248425E-2</v>
      </c>
      <c r="CL13" s="66">
        <f t="shared" si="43"/>
        <v>8.0564657546857372</v>
      </c>
      <c r="CM13" s="118">
        <f>'Response zone f''n'!O12</f>
        <v>14.14184290430051</v>
      </c>
      <c r="CN13" s="118">
        <f>'Response zone f''n'!O11</f>
        <v>12.588004941286538</v>
      </c>
      <c r="CO13" s="118">
        <f t="shared" si="44"/>
        <v>1.5538379630139723E-2</v>
      </c>
      <c r="CP13" s="118">
        <f t="shared" si="45"/>
        <v>2.4426332778579645</v>
      </c>
      <c r="CQ13" s="66">
        <f>'Response zone f''n'!U12</f>
        <v>25.156846869542175</v>
      </c>
      <c r="CR13" s="66">
        <f>'Response zone f''n'!U11</f>
        <v>22.79957449436013</v>
      </c>
      <c r="CS13" s="66">
        <f t="shared" si="46"/>
        <v>2.3572723751820453E-2</v>
      </c>
      <c r="CT13" s="66">
        <f t="shared" si="47"/>
        <v>5.6056408536304083</v>
      </c>
      <c r="CU13" s="118">
        <f>'Response zone f''n'!AB12</f>
        <v>13.56668846313333</v>
      </c>
      <c r="CV13" s="118">
        <f>'Response zone f''n'!AB11</f>
        <v>11.681803083978046</v>
      </c>
      <c r="CW13" s="118">
        <f t="shared" si="48"/>
        <v>1.8848853791552836E-2</v>
      </c>
      <c r="CX13" s="118">
        <f t="shared" si="49"/>
        <v>0</v>
      </c>
    </row>
    <row r="14" spans="1:103" x14ac:dyDescent="0.25">
      <c r="A14" s="66">
        <v>2021</v>
      </c>
      <c r="B14" s="163">
        <v>11</v>
      </c>
      <c r="C14" s="111">
        <f>'Response zone f''n'!I13</f>
        <v>4.3945226916611011</v>
      </c>
      <c r="D14" s="111">
        <f>'Response zone f''n'!I12</f>
        <v>3.5006065887767188</v>
      </c>
      <c r="E14" s="118">
        <f t="shared" si="0"/>
        <v>8.9391610288438225E-3</v>
      </c>
      <c r="F14" s="118">
        <f t="shared" si="1"/>
        <v>5.8447894499106132</v>
      </c>
      <c r="G14" s="66">
        <f>'Response zone f''n'!H13</f>
        <v>18.855356671208877</v>
      </c>
      <c r="H14" s="66">
        <f>'Response zone f''n'!H12</f>
        <v>16.979312692518061</v>
      </c>
      <c r="I14" s="66">
        <f t="shared" si="2"/>
        <v>1.8760439786908164E-2</v>
      </c>
      <c r="J14" s="66">
        <f t="shared" si="3"/>
        <v>2.4559479329439351</v>
      </c>
      <c r="K14" s="118">
        <f>'Response zone f''n'!H13</f>
        <v>18.855356671208877</v>
      </c>
      <c r="L14" s="118">
        <f>'Response zone f''n'!H12</f>
        <v>16.979312692518061</v>
      </c>
      <c r="M14" s="118">
        <f t="shared" si="4"/>
        <v>1.8760439786908164E-2</v>
      </c>
      <c r="N14" s="118">
        <f t="shared" si="5"/>
        <v>8.0041575814581893</v>
      </c>
      <c r="O14" s="66">
        <f>'Response zone f''n'!AH13</f>
        <v>39.413028543386972</v>
      </c>
      <c r="P14" s="66">
        <f>'Response zone f''n'!AH12</f>
        <v>37.272148194886249</v>
      </c>
      <c r="Q14" s="66">
        <f t="shared" si="6"/>
        <v>2.1408803485007226E-2</v>
      </c>
      <c r="R14" s="66">
        <f t="shared" si="7"/>
        <v>9.1451249384065463</v>
      </c>
      <c r="S14" s="118">
        <f>'Response zone f''n'!AJ13</f>
        <v>6.5238007629896355</v>
      </c>
      <c r="T14" s="118">
        <f>'Response zone f''n'!AJ12</f>
        <v>5.3489479766233332</v>
      </c>
      <c r="U14" s="118">
        <f t="shared" si="8"/>
        <v>1.1748527863663023E-2</v>
      </c>
      <c r="V14" s="118">
        <f t="shared" si="9"/>
        <v>9.9700432347195473</v>
      </c>
      <c r="W14" s="66">
        <f>'Response zone f''n'!AI13</f>
        <v>24.478979872004846</v>
      </c>
      <c r="X14" s="66">
        <f>'Response zone f''n'!AI12</f>
        <v>22.332826671897077</v>
      </c>
      <c r="Y14" s="66">
        <f t="shared" si="10"/>
        <v>2.1461532001077685E-2</v>
      </c>
      <c r="Z14" s="66">
        <f t="shared" si="11"/>
        <v>31.875628804634225</v>
      </c>
      <c r="AA14" s="118">
        <f>'Response zone f''n'!AH13</f>
        <v>39.413028543386972</v>
      </c>
      <c r="AB14" s="118">
        <f>'Response zone f''n'!AH12</f>
        <v>37.272148194886249</v>
      </c>
      <c r="AC14" s="118">
        <f t="shared" si="12"/>
        <v>2.1408803485007226E-2</v>
      </c>
      <c r="AD14" s="118">
        <f t="shared" si="13"/>
        <v>31.02276409269264</v>
      </c>
      <c r="AE14" s="66">
        <f>'Response zone f''n'!H13</f>
        <v>18.855356671208877</v>
      </c>
      <c r="AF14" s="66">
        <f>'Response zone f''n'!H12</f>
        <v>16.979312692518061</v>
      </c>
      <c r="AG14" s="66">
        <f t="shared" si="14"/>
        <v>1.8760439786908164E-2</v>
      </c>
      <c r="AH14" s="66">
        <f t="shared" si="15"/>
        <v>9.2016182554299402</v>
      </c>
      <c r="AI14" s="118">
        <f>'Response zone f''n'!H13</f>
        <v>18.855356671208877</v>
      </c>
      <c r="AJ14" s="118">
        <f>'Response zone f''n'!H12</f>
        <v>16.979312692518061</v>
      </c>
      <c r="AK14" s="118">
        <f t="shared" si="16"/>
        <v>1.8760439786908164E-2</v>
      </c>
      <c r="AL14" s="118">
        <f t="shared" si="17"/>
        <v>13.215976785823752</v>
      </c>
      <c r="AM14" s="66">
        <f>'Response zone f''n'!H13</f>
        <v>18.855356671208877</v>
      </c>
      <c r="AN14" s="66">
        <f>'Response zone f''n'!H12</f>
        <v>16.979312692518061</v>
      </c>
      <c r="AO14" s="66">
        <f t="shared" si="18"/>
        <v>1.8760439786908164E-2</v>
      </c>
      <c r="AP14" s="66">
        <f t="shared" si="19"/>
        <v>27.399448211898147</v>
      </c>
      <c r="AQ14" s="118">
        <f>'Response zone f''n'!T13</f>
        <v>51.605707210445026</v>
      </c>
      <c r="AR14" s="118">
        <f>'Response zone f''n'!T12</f>
        <v>49.717524159336492</v>
      </c>
      <c r="AS14" s="118">
        <f t="shared" si="20"/>
        <v>1.8881830511085339E-2</v>
      </c>
      <c r="AT14" s="118">
        <f t="shared" si="21"/>
        <v>17.174039937040391</v>
      </c>
      <c r="AU14" s="66">
        <f>'Response zone f''n'!AF13</f>
        <v>72.251223193890212</v>
      </c>
      <c r="AV14" s="66">
        <f>'Response zone f''n'!AF12</f>
        <v>71.084212777390476</v>
      </c>
      <c r="AW14" s="160">
        <f t="shared" si="22"/>
        <v>1.1670104164997355E-2</v>
      </c>
      <c r="AX14" s="66">
        <f t="shared" si="23"/>
        <v>2.733274702259028</v>
      </c>
      <c r="AY14" s="118">
        <f>'Response zone f''n'!U13</f>
        <v>27.326692684962612</v>
      </c>
      <c r="AZ14" s="118">
        <f>'Response zone f''n'!U12</f>
        <v>25.156846869542175</v>
      </c>
      <c r="BA14" s="118">
        <f t="shared" si="24"/>
        <v>2.1698458154204375E-2</v>
      </c>
      <c r="BB14" s="118">
        <f t="shared" si="25"/>
        <v>11.968255017524209</v>
      </c>
      <c r="BC14" s="66">
        <f>'Response zone f''n'!T13</f>
        <v>51.605707210445026</v>
      </c>
      <c r="BD14" s="66">
        <f>'Response zone f''n'!T12</f>
        <v>49.717524159336492</v>
      </c>
      <c r="BE14" s="66">
        <f t="shared" si="26"/>
        <v>1.8881830511085339E-2</v>
      </c>
      <c r="BF14" s="66">
        <f t="shared" si="27"/>
        <v>14.164388311646622</v>
      </c>
      <c r="BG14" s="118">
        <f>'Response zone f''n'!AG13</f>
        <v>56.995042638827918</v>
      </c>
      <c r="BH14" s="118">
        <f>'Response zone f''n'!AG12</f>
        <v>55.263986201807647</v>
      </c>
      <c r="BI14" s="118">
        <f t="shared" si="28"/>
        <v>1.7310564370202713E-2</v>
      </c>
      <c r="BJ14" s="118">
        <f t="shared" si="29"/>
        <v>22.89766119314276</v>
      </c>
      <c r="BK14" s="66">
        <f>'Response zone f''n'!U13</f>
        <v>27.326692684962612</v>
      </c>
      <c r="BL14" s="66">
        <f>'Response zone f''n'!U12</f>
        <v>25.156846869542175</v>
      </c>
      <c r="BM14" s="66">
        <f t="shared" si="30"/>
        <v>2.1698458154204375E-2</v>
      </c>
      <c r="BN14" s="66">
        <f t="shared" si="31"/>
        <v>32.891014765289377</v>
      </c>
      <c r="BO14" s="118">
        <f>'Response zone f''n'!H13</f>
        <v>18.855356671208877</v>
      </c>
      <c r="BP14" s="118">
        <f>'Response zone f''n'!H12</f>
        <v>16.979312692518061</v>
      </c>
      <c r="BQ14" s="118">
        <f t="shared" si="32"/>
        <v>1.8760439786908164E-2</v>
      </c>
      <c r="BR14" s="118">
        <f t="shared" si="33"/>
        <v>0</v>
      </c>
      <c r="BS14" s="66">
        <f>'Response zone f''n'!I13</f>
        <v>4.3945226916611011</v>
      </c>
      <c r="BT14" s="66">
        <f>'Response zone f''n'!I12</f>
        <v>3.5006065887767188</v>
      </c>
      <c r="BU14" s="66">
        <f t="shared" si="34"/>
        <v>8.9391610288438225E-3</v>
      </c>
      <c r="BV14" s="66">
        <f t="shared" si="35"/>
        <v>45.476022270145435</v>
      </c>
      <c r="BW14" s="118">
        <f>'Response zone f''n'!H13</f>
        <v>18.855356671208877</v>
      </c>
      <c r="BX14" s="118">
        <f>'Response zone f''n'!H12</f>
        <v>16.979312692518061</v>
      </c>
      <c r="BY14" s="118">
        <f t="shared" si="36"/>
        <v>1.8760439786908164E-2</v>
      </c>
      <c r="BZ14" s="118">
        <f t="shared" si="37"/>
        <v>162.45835097097904</v>
      </c>
      <c r="CA14" s="66">
        <f>'Response zone f''n'!H13</f>
        <v>18.855356671208877</v>
      </c>
      <c r="CB14" s="66">
        <f>'Response zone f''n'!H12</f>
        <v>16.979312692518061</v>
      </c>
      <c r="CC14" s="66">
        <f t="shared" si="38"/>
        <v>1.8760439786908164E-2</v>
      </c>
      <c r="CD14" s="66">
        <f t="shared" si="39"/>
        <v>30.74846812045806</v>
      </c>
      <c r="CE14" s="118">
        <f>'Response zone f''n'!I13</f>
        <v>4.3945226916611011</v>
      </c>
      <c r="CF14" s="118">
        <f>'Response zone f''n'!I12</f>
        <v>3.5006065887767188</v>
      </c>
      <c r="CG14" s="118">
        <f t="shared" si="40"/>
        <v>8.9391610288438225E-3</v>
      </c>
      <c r="CH14" s="118">
        <f t="shared" si="41"/>
        <v>10.402852864206576</v>
      </c>
      <c r="CI14" s="66">
        <f>'Response zone f''n'!T13</f>
        <v>51.605707210445026</v>
      </c>
      <c r="CJ14" s="66">
        <f>'Response zone f''n'!T12</f>
        <v>49.717524159336492</v>
      </c>
      <c r="CK14" s="66">
        <f t="shared" si="42"/>
        <v>1.8881830511085339E-2</v>
      </c>
      <c r="CL14" s="66">
        <f t="shared" si="43"/>
        <v>7.1308818998876724</v>
      </c>
      <c r="CM14" s="118">
        <f>'Response zone f''n'!O13</f>
        <v>15.62049499293343</v>
      </c>
      <c r="CN14" s="118">
        <f>'Response zone f''n'!O12</f>
        <v>14.14184290430051</v>
      </c>
      <c r="CO14" s="118">
        <f t="shared" si="44"/>
        <v>1.47865208863292E-2</v>
      </c>
      <c r="CP14" s="118">
        <f t="shared" si="45"/>
        <v>2.3244410833309499</v>
      </c>
      <c r="CQ14" s="66">
        <f>'Response zone f''n'!U13</f>
        <v>27.326692684962612</v>
      </c>
      <c r="CR14" s="66">
        <f>'Response zone f''n'!U12</f>
        <v>25.156846869542175</v>
      </c>
      <c r="CS14" s="66">
        <f t="shared" si="46"/>
        <v>2.1698458154204375E-2</v>
      </c>
      <c r="CT14" s="66">
        <f t="shared" si="47"/>
        <v>5.1599367459861094</v>
      </c>
      <c r="CU14" s="118">
        <f>'Response zone f''n'!AB13</f>
        <v>15.378851824980888</v>
      </c>
      <c r="CV14" s="118">
        <f>'Response zone f''n'!AB12</f>
        <v>13.56668846313333</v>
      </c>
      <c r="CW14" s="118">
        <f t="shared" si="48"/>
        <v>1.8121633618475581E-2</v>
      </c>
      <c r="CX14" s="118">
        <f t="shared" si="49"/>
        <v>0</v>
      </c>
    </row>
    <row r="15" spans="1:103" x14ac:dyDescent="0.25">
      <c r="A15" s="66">
        <v>2022</v>
      </c>
      <c r="B15" s="163">
        <v>12</v>
      </c>
      <c r="C15" s="111">
        <f>'Response zone f''n'!I14</f>
        <v>5.3284443114063009</v>
      </c>
      <c r="D15" s="111">
        <f>'Response zone f''n'!I13</f>
        <v>4.3945226916611011</v>
      </c>
      <c r="E15" s="118">
        <f t="shared" si="0"/>
        <v>9.3392161974519983E-3</v>
      </c>
      <c r="F15" s="118">
        <f t="shared" si="1"/>
        <v>6.1063618974052414</v>
      </c>
      <c r="G15" s="66">
        <f>'Response zone f''n'!H14</f>
        <v>20.627368854246168</v>
      </c>
      <c r="H15" s="66">
        <f>'Response zone f''n'!H13</f>
        <v>18.855356671208877</v>
      </c>
      <c r="I15" s="66">
        <f t="shared" si="2"/>
        <v>1.7720121830372904E-2</v>
      </c>
      <c r="J15" s="66">
        <f t="shared" si="3"/>
        <v>2.3197588689359478</v>
      </c>
      <c r="K15" s="118">
        <f>'Response zone f''n'!H14</f>
        <v>20.627368854246168</v>
      </c>
      <c r="L15" s="118">
        <f>'Response zone f''n'!H13</f>
        <v>18.855356671208877</v>
      </c>
      <c r="M15" s="118">
        <f t="shared" si="4"/>
        <v>1.7720121830372904E-2</v>
      </c>
      <c r="N15" s="118">
        <f t="shared" si="5"/>
        <v>7.5603050410321586</v>
      </c>
      <c r="O15" s="66">
        <f>'Response zone f''n'!AH14</f>
        <v>41.349115214716939</v>
      </c>
      <c r="P15" s="66">
        <f>'Response zone f''n'!AH13</f>
        <v>39.413028543386972</v>
      </c>
      <c r="Q15" s="66">
        <f t="shared" si="6"/>
        <v>1.936086671329967E-2</v>
      </c>
      <c r="R15" s="66">
        <f t="shared" si="7"/>
        <v>8.270314832538725</v>
      </c>
      <c r="S15" s="118">
        <f>'Response zone f''n'!AJ14</f>
        <v>7.7181869421317186</v>
      </c>
      <c r="T15" s="118">
        <f>'Response zone f''n'!AJ13</f>
        <v>6.5238007629896355</v>
      </c>
      <c r="U15" s="118">
        <f t="shared" si="8"/>
        <v>1.1943861791420832E-2</v>
      </c>
      <c r="V15" s="118">
        <f t="shared" si="9"/>
        <v>10.135807637507092</v>
      </c>
      <c r="W15" s="66">
        <f>'Response zone f''n'!AI14</f>
        <v>26.472000907538462</v>
      </c>
      <c r="X15" s="66">
        <f>'Response zone f''n'!AI13</f>
        <v>24.478979872004846</v>
      </c>
      <c r="Y15" s="66">
        <f t="shared" si="10"/>
        <v>1.9930210355336157E-2</v>
      </c>
      <c r="Z15" s="66">
        <f t="shared" si="11"/>
        <v>29.601241293169178</v>
      </c>
      <c r="AA15" s="118">
        <f>'Response zone f''n'!AH14</f>
        <v>41.349115214716939</v>
      </c>
      <c r="AB15" s="118">
        <f>'Response zone f''n'!AH13</f>
        <v>39.413028543386972</v>
      </c>
      <c r="AC15" s="118">
        <f t="shared" si="12"/>
        <v>1.936086671329967E-2</v>
      </c>
      <c r="AD15" s="118">
        <f t="shared" si="13"/>
        <v>28.055169038166284</v>
      </c>
      <c r="AE15" s="66">
        <f>'Response zone f''n'!H14</f>
        <v>20.627368854246168</v>
      </c>
      <c r="AF15" s="66">
        <f>'Response zone f''n'!H13</f>
        <v>18.855356671208877</v>
      </c>
      <c r="AG15" s="66">
        <f t="shared" si="14"/>
        <v>1.7720121830372904E-2</v>
      </c>
      <c r="AH15" s="66">
        <f t="shared" si="15"/>
        <v>8.6913632289466811</v>
      </c>
      <c r="AI15" s="118">
        <f>'Response zone f''n'!H14</f>
        <v>20.627368854246168</v>
      </c>
      <c r="AJ15" s="118">
        <f>'Response zone f''n'!H13</f>
        <v>18.855356671208877</v>
      </c>
      <c r="AK15" s="118">
        <f t="shared" si="16"/>
        <v>1.7720121830372904E-2</v>
      </c>
      <c r="AL15" s="118">
        <f t="shared" si="17"/>
        <v>12.483114543807437</v>
      </c>
      <c r="AM15" s="66">
        <f>'Response zone f''n'!H14</f>
        <v>20.627368854246168</v>
      </c>
      <c r="AN15" s="66">
        <f>'Response zone f''n'!H13</f>
        <v>18.855356671208877</v>
      </c>
      <c r="AO15" s="66">
        <f t="shared" si="18"/>
        <v>1.7720121830372904E-2</v>
      </c>
      <c r="AP15" s="66">
        <f t="shared" si="19"/>
        <v>25.880073490529035</v>
      </c>
      <c r="AQ15" s="118">
        <f>'Response zone f''n'!T14</f>
        <v>53.292330629215947</v>
      </c>
      <c r="AR15" s="118">
        <f>'Response zone f''n'!T13</f>
        <v>51.605707210445026</v>
      </c>
      <c r="AS15" s="118">
        <f t="shared" si="20"/>
        <v>1.686623418770921E-2</v>
      </c>
      <c r="AT15" s="118">
        <f t="shared" si="21"/>
        <v>15.340746722471456</v>
      </c>
      <c r="AU15" s="66">
        <f>'Response zone f''n'!AF14</f>
        <v>73.282577569750089</v>
      </c>
      <c r="AV15" s="66">
        <f>'Response zone f''n'!AF13</f>
        <v>72.251223193890212</v>
      </c>
      <c r="AW15" s="160">
        <f t="shared" si="22"/>
        <v>1.0313543758598769E-2</v>
      </c>
      <c r="AX15" s="66">
        <f t="shared" si="23"/>
        <v>2.4155524104549322</v>
      </c>
      <c r="AY15" s="118">
        <f>'Response zone f''n'!U14</f>
        <v>29.328927205216548</v>
      </c>
      <c r="AZ15" s="118">
        <f>'Response zone f''n'!U13</f>
        <v>27.326692684962612</v>
      </c>
      <c r="BA15" s="118">
        <f t="shared" si="24"/>
        <v>2.0022345202539357E-2</v>
      </c>
      <c r="BB15" s="118">
        <f t="shared" si="25"/>
        <v>11.043758580904576</v>
      </c>
      <c r="BC15" s="66">
        <f>'Response zone f''n'!T14</f>
        <v>53.292330629215947</v>
      </c>
      <c r="BD15" s="66">
        <f>'Response zone f''n'!T13</f>
        <v>51.605707210445026</v>
      </c>
      <c r="BE15" s="66">
        <f t="shared" si="26"/>
        <v>1.686623418770921E-2</v>
      </c>
      <c r="BF15" s="66">
        <f t="shared" si="27"/>
        <v>12.652369178381681</v>
      </c>
      <c r="BG15" s="118">
        <f>'Response zone f''n'!AG14</f>
        <v>58.535173568074697</v>
      </c>
      <c r="BH15" s="118">
        <f>'Response zone f''n'!AG13</f>
        <v>56.995042638827918</v>
      </c>
      <c r="BI15" s="118">
        <f t="shared" si="28"/>
        <v>1.5401309292467786E-2</v>
      </c>
      <c r="BJ15" s="118">
        <f t="shared" si="29"/>
        <v>20.372181667095983</v>
      </c>
      <c r="BK15" s="66">
        <f>'Response zone f''n'!U14</f>
        <v>29.328927205216548</v>
      </c>
      <c r="BL15" s="66">
        <f>'Response zone f''n'!U13</f>
        <v>27.326692684962612</v>
      </c>
      <c r="BM15" s="66">
        <f t="shared" si="30"/>
        <v>2.0022345202539357E-2</v>
      </c>
      <c r="BN15" s="66">
        <f t="shared" si="31"/>
        <v>30.350324756362411</v>
      </c>
      <c r="BO15" s="118">
        <f>'Response zone f''n'!H14</f>
        <v>20.627368854246168</v>
      </c>
      <c r="BP15" s="118">
        <f>'Response zone f''n'!H13</f>
        <v>18.855356671208877</v>
      </c>
      <c r="BQ15" s="118">
        <f t="shared" si="32"/>
        <v>1.7720121830372904E-2</v>
      </c>
      <c r="BR15" s="118">
        <f t="shared" si="33"/>
        <v>0</v>
      </c>
      <c r="BS15" s="66">
        <f>'Response zone f''n'!I14</f>
        <v>5.3284443114063009</v>
      </c>
      <c r="BT15" s="66">
        <f>'Response zone f''n'!I13</f>
        <v>4.3945226916611011</v>
      </c>
      <c r="BU15" s="66">
        <f t="shared" si="34"/>
        <v>9.3392161974519983E-3</v>
      </c>
      <c r="BV15" s="66">
        <f t="shared" si="35"/>
        <v>47.511215248346574</v>
      </c>
      <c r="BW15" s="118">
        <f>'Response zone f''n'!H14</f>
        <v>20.627368854246168</v>
      </c>
      <c r="BX15" s="118">
        <f>'Response zone f''n'!H13</f>
        <v>18.855356671208877</v>
      </c>
      <c r="BY15" s="118">
        <f t="shared" si="36"/>
        <v>1.7720121830372904E-2</v>
      </c>
      <c r="BZ15" s="118">
        <f t="shared" si="37"/>
        <v>153.44958882979736</v>
      </c>
      <c r="CA15" s="66">
        <f>'Response zone f''n'!H14</f>
        <v>20.627368854246168</v>
      </c>
      <c r="CB15" s="66">
        <f>'Response zone f''n'!H13</f>
        <v>18.855356671208877</v>
      </c>
      <c r="CC15" s="66">
        <f t="shared" si="38"/>
        <v>1.7720121830372904E-2</v>
      </c>
      <c r="CD15" s="66">
        <f t="shared" si="39"/>
        <v>29.043381039078056</v>
      </c>
      <c r="CE15" s="118">
        <f>'Response zone f''n'!I14</f>
        <v>5.3284443114063009</v>
      </c>
      <c r="CF15" s="118">
        <f>'Response zone f''n'!I13</f>
        <v>4.3945226916611011</v>
      </c>
      <c r="CG15" s="118">
        <f t="shared" si="40"/>
        <v>9.3392161974519983E-3</v>
      </c>
      <c r="CH15" s="118">
        <f t="shared" si="41"/>
        <v>10.868412780083208</v>
      </c>
      <c r="CI15" s="66">
        <f>'Response zone f''n'!T14</f>
        <v>53.292330629215947</v>
      </c>
      <c r="CJ15" s="66">
        <f>'Response zone f''n'!T13</f>
        <v>51.605707210445026</v>
      </c>
      <c r="CK15" s="66">
        <f t="shared" si="42"/>
        <v>1.686623418770921E-2</v>
      </c>
      <c r="CL15" s="66">
        <f t="shared" si="43"/>
        <v>6.3696750173555605</v>
      </c>
      <c r="CM15" s="118">
        <f>'Response zone f''n'!O14</f>
        <v>17.027310719591487</v>
      </c>
      <c r="CN15" s="118">
        <f>'Response zone f''n'!O13</f>
        <v>15.62049499293343</v>
      </c>
      <c r="CO15" s="118">
        <f t="shared" si="44"/>
        <v>1.4068157266580563E-2</v>
      </c>
      <c r="CP15" s="118">
        <f t="shared" si="45"/>
        <v>2.2115143223064644</v>
      </c>
      <c r="CQ15" s="66">
        <f>'Response zone f''n'!U14</f>
        <v>29.328927205216548</v>
      </c>
      <c r="CR15" s="66">
        <f>'Response zone f''n'!U13</f>
        <v>27.326692684962612</v>
      </c>
      <c r="CS15" s="66">
        <f t="shared" si="46"/>
        <v>2.0022345202539357E-2</v>
      </c>
      <c r="CT15" s="66">
        <f t="shared" si="47"/>
        <v>4.7613537338542651</v>
      </c>
      <c r="CU15" s="118">
        <f>'Response zone f''n'!AB14</f>
        <v>17.112911504843591</v>
      </c>
      <c r="CV15" s="118">
        <f>'Response zone f''n'!AB13</f>
        <v>15.378851824980888</v>
      </c>
      <c r="CW15" s="118">
        <f t="shared" si="48"/>
        <v>1.7340596798627032E-2</v>
      </c>
      <c r="CX15" s="118">
        <f t="shared" si="49"/>
        <v>0</v>
      </c>
    </row>
    <row r="16" spans="1:103" x14ac:dyDescent="0.25">
      <c r="A16" s="66">
        <v>2023</v>
      </c>
      <c r="B16" s="163">
        <v>13</v>
      </c>
      <c r="C16" s="111">
        <f>'Response zone f''n'!I15</f>
        <v>6.2882589807982257</v>
      </c>
      <c r="D16" s="111">
        <f>'Response zone f''n'!I14</f>
        <v>5.3284443114063009</v>
      </c>
      <c r="E16" s="118">
        <f t="shared" si="0"/>
        <v>9.5981466939192468E-3</v>
      </c>
      <c r="F16" s="118">
        <f t="shared" si="1"/>
        <v>6.2756612566100545</v>
      </c>
      <c r="G16" s="66">
        <f>'Response zone f''n'!H15</f>
        <v>22.300810891695775</v>
      </c>
      <c r="H16" s="66">
        <f>'Response zone f''n'!H14</f>
        <v>20.627368854246168</v>
      </c>
      <c r="I16" s="66">
        <f t="shared" si="2"/>
        <v>1.6734420374496076E-2</v>
      </c>
      <c r="J16" s="66">
        <f t="shared" si="3"/>
        <v>2.1907197056456562</v>
      </c>
      <c r="K16" s="118">
        <f>'Response zone f''n'!H15</f>
        <v>22.300810891695775</v>
      </c>
      <c r="L16" s="118">
        <f>'Response zone f''n'!H14</f>
        <v>20.627368854246168</v>
      </c>
      <c r="M16" s="118">
        <f t="shared" si="4"/>
        <v>1.6734420374496076E-2</v>
      </c>
      <c r="N16" s="118">
        <f t="shared" si="5"/>
        <v>7.1397546770360716</v>
      </c>
      <c r="O16" s="66">
        <f>'Response zone f''n'!AH15</f>
        <v>43.11045930244218</v>
      </c>
      <c r="P16" s="66">
        <f>'Response zone f''n'!AH14</f>
        <v>41.349115214716939</v>
      </c>
      <c r="Q16" s="66">
        <f t="shared" si="6"/>
        <v>1.7613440877252414E-2</v>
      </c>
      <c r="R16" s="66">
        <f t="shared" si="7"/>
        <v>7.5238729492992951</v>
      </c>
      <c r="S16" s="118">
        <f>'Response zone f''n'!AJ15</f>
        <v>8.9172743951543314</v>
      </c>
      <c r="T16" s="118">
        <f>'Response zone f''n'!AJ14</f>
        <v>7.7181869421317186</v>
      </c>
      <c r="U16" s="118">
        <f t="shared" si="8"/>
        <v>1.1990874530226127E-2</v>
      </c>
      <c r="V16" s="118">
        <f t="shared" si="9"/>
        <v>10.175703618000195</v>
      </c>
      <c r="W16" s="66">
        <f>'Response zone f''n'!AI15</f>
        <v>28.325978693928576</v>
      </c>
      <c r="X16" s="66">
        <f>'Response zone f''n'!AI14</f>
        <v>26.472000907538462</v>
      </c>
      <c r="Y16" s="66">
        <f t="shared" si="10"/>
        <v>1.8539777863901142E-2</v>
      </c>
      <c r="Z16" s="66">
        <f t="shared" si="11"/>
        <v>27.536108665514277</v>
      </c>
      <c r="AA16" s="118">
        <f>'Response zone f''n'!AH15</f>
        <v>43.11045930244218</v>
      </c>
      <c r="AB16" s="118">
        <f>'Response zone f''n'!AH14</f>
        <v>41.349115214716939</v>
      </c>
      <c r="AC16" s="118">
        <f t="shared" si="12"/>
        <v>1.7613440877252414E-2</v>
      </c>
      <c r="AD16" s="118">
        <f t="shared" si="13"/>
        <v>25.523034091010832</v>
      </c>
      <c r="AE16" s="66">
        <f>'Response zone f''n'!H15</f>
        <v>22.300810891695775</v>
      </c>
      <c r="AF16" s="66">
        <f>'Response zone f''n'!H14</f>
        <v>20.627368854246168</v>
      </c>
      <c r="AG16" s="66">
        <f t="shared" si="14"/>
        <v>1.6734420374496076E-2</v>
      </c>
      <c r="AH16" s="66">
        <f t="shared" si="15"/>
        <v>8.2078964971523884</v>
      </c>
      <c r="AI16" s="118">
        <f>'Response zone f''n'!H15</f>
        <v>22.300810891695775</v>
      </c>
      <c r="AJ16" s="118">
        <f>'Response zone f''n'!H14</f>
        <v>20.627368854246168</v>
      </c>
      <c r="AK16" s="118">
        <f t="shared" si="16"/>
        <v>1.6734420374496076E-2</v>
      </c>
      <c r="AL16" s="118">
        <f t="shared" si="17"/>
        <v>11.78872743419865</v>
      </c>
      <c r="AM16" s="66">
        <f>'Response zone f''n'!H15</f>
        <v>22.300810891695775</v>
      </c>
      <c r="AN16" s="66">
        <f>'Response zone f''n'!H14</f>
        <v>20.627368854246168</v>
      </c>
      <c r="AO16" s="66">
        <f t="shared" si="18"/>
        <v>1.6734420374496076E-2</v>
      </c>
      <c r="AP16" s="66">
        <f t="shared" si="19"/>
        <v>24.440465661530439</v>
      </c>
      <c r="AQ16" s="118">
        <f>'Response zone f''n'!T15</f>
        <v>54.810842940406282</v>
      </c>
      <c r="AR16" s="118">
        <f>'Response zone f''n'!T14</f>
        <v>53.292330629215947</v>
      </c>
      <c r="AS16" s="118">
        <f t="shared" si="20"/>
        <v>1.5185123111903351E-2</v>
      </c>
      <c r="AT16" s="118">
        <f t="shared" si="21"/>
        <v>13.811685822494592</v>
      </c>
      <c r="AU16" s="66">
        <f>'Response zone f''n'!AF15</f>
        <v>74.202755015820713</v>
      </c>
      <c r="AV16" s="66">
        <f>'Response zone f''n'!AF14</f>
        <v>73.282577569750089</v>
      </c>
      <c r="AW16" s="160">
        <f t="shared" si="22"/>
        <v>9.2017744607062468E-3</v>
      </c>
      <c r="AX16" s="66">
        <f t="shared" si="23"/>
        <v>2.1551630554231043</v>
      </c>
      <c r="AY16" s="118">
        <f>'Response zone f''n'!U15</f>
        <v>31.181644369854979</v>
      </c>
      <c r="AZ16" s="118">
        <f>'Response zone f''n'!U14</f>
        <v>29.328927205216548</v>
      </c>
      <c r="BA16" s="118">
        <f t="shared" si="24"/>
        <v>1.8527171646384309E-2</v>
      </c>
      <c r="BB16" s="118">
        <f t="shared" si="25"/>
        <v>10.219063190644562</v>
      </c>
      <c r="BC16" s="66">
        <f>'Response zone f''n'!T15</f>
        <v>54.810842940406282</v>
      </c>
      <c r="BD16" s="66">
        <f>'Response zone f''n'!T14</f>
        <v>53.292330629215947</v>
      </c>
      <c r="BE16" s="66">
        <f t="shared" si="26"/>
        <v>1.5185123111903351E-2</v>
      </c>
      <c r="BF16" s="66">
        <f t="shared" si="27"/>
        <v>11.391267398088482</v>
      </c>
      <c r="BG16" s="118">
        <f>'Response zone f''n'!AG15</f>
        <v>59.917129867734708</v>
      </c>
      <c r="BH16" s="118">
        <f>'Response zone f''n'!AG14</f>
        <v>58.535173568074697</v>
      </c>
      <c r="BI16" s="118">
        <f t="shared" si="28"/>
        <v>1.3819562996600112E-2</v>
      </c>
      <c r="BJ16" s="118">
        <f t="shared" si="29"/>
        <v>18.279916504521019</v>
      </c>
      <c r="BK16" s="66">
        <f>'Response zone f''n'!U15</f>
        <v>31.181644369854979</v>
      </c>
      <c r="BL16" s="66">
        <f>'Response zone f''n'!U14</f>
        <v>29.328927205216548</v>
      </c>
      <c r="BM16" s="66">
        <f t="shared" si="30"/>
        <v>1.8527171646384309E-2</v>
      </c>
      <c r="BN16" s="66">
        <f t="shared" si="31"/>
        <v>28.08390678497134</v>
      </c>
      <c r="BO16" s="118">
        <f>'Response zone f''n'!H15</f>
        <v>22.300810891695775</v>
      </c>
      <c r="BP16" s="118">
        <f>'Response zone f''n'!H14</f>
        <v>20.627368854246168</v>
      </c>
      <c r="BQ16" s="118">
        <f t="shared" si="32"/>
        <v>1.6734420374496076E-2</v>
      </c>
      <c r="BR16" s="118">
        <f t="shared" si="33"/>
        <v>0</v>
      </c>
      <c r="BS16" s="66">
        <f>'Response zone f''n'!I15</f>
        <v>6.2882589807982257</v>
      </c>
      <c r="BT16" s="66">
        <f>'Response zone f''n'!I14</f>
        <v>5.3284443114063009</v>
      </c>
      <c r="BU16" s="66">
        <f t="shared" si="34"/>
        <v>9.5981466939192468E-3</v>
      </c>
      <c r="BV16" s="66">
        <f t="shared" si="35"/>
        <v>48.828467391558874</v>
      </c>
      <c r="BW16" s="118">
        <f>'Response zone f''n'!H15</f>
        <v>22.300810891695775</v>
      </c>
      <c r="BX16" s="118">
        <f>'Response zone f''n'!H14</f>
        <v>20.627368854246168</v>
      </c>
      <c r="BY16" s="118">
        <f t="shared" si="36"/>
        <v>1.6734420374496076E-2</v>
      </c>
      <c r="BZ16" s="118">
        <f t="shared" si="37"/>
        <v>144.91378503786322</v>
      </c>
      <c r="CA16" s="66">
        <f>'Response zone f''n'!H15</f>
        <v>22.300810891695775</v>
      </c>
      <c r="CB16" s="66">
        <f>'Response zone f''n'!H14</f>
        <v>20.627368854246168</v>
      </c>
      <c r="CC16" s="66">
        <f t="shared" si="38"/>
        <v>1.6734420374496076E-2</v>
      </c>
      <c r="CD16" s="66">
        <f t="shared" si="39"/>
        <v>27.427810714683609</v>
      </c>
      <c r="CE16" s="118">
        <f>'Response zone f''n'!I15</f>
        <v>6.2882589807982257</v>
      </c>
      <c r="CF16" s="118">
        <f>'Response zone f''n'!I14</f>
        <v>5.3284443114063009</v>
      </c>
      <c r="CG16" s="118">
        <f t="shared" si="40"/>
        <v>9.5981466939192468E-3</v>
      </c>
      <c r="CH16" s="118">
        <f t="shared" si="41"/>
        <v>11.1697403709067</v>
      </c>
      <c r="CI16" s="66">
        <f>'Response zone f''n'!T15</f>
        <v>54.810842940406282</v>
      </c>
      <c r="CJ16" s="66">
        <f>'Response zone f''n'!T14</f>
        <v>53.292330629215947</v>
      </c>
      <c r="CK16" s="66">
        <f t="shared" si="42"/>
        <v>1.5185123111903351E-2</v>
      </c>
      <c r="CL16" s="66">
        <f t="shared" si="43"/>
        <v>5.7347892982444408</v>
      </c>
      <c r="CM16" s="118">
        <f>'Response zone f''n'!O15</f>
        <v>18.366344072797919</v>
      </c>
      <c r="CN16" s="118">
        <f>'Response zone f''n'!O14</f>
        <v>17.027310719591487</v>
      </c>
      <c r="CO16" s="118">
        <f t="shared" si="44"/>
        <v>1.3390333532064319E-2</v>
      </c>
      <c r="CP16" s="118">
        <f t="shared" si="45"/>
        <v>2.1049604312405106</v>
      </c>
      <c r="CQ16" s="66">
        <f>'Response zone f''n'!U15</f>
        <v>31.181644369854979</v>
      </c>
      <c r="CR16" s="66">
        <f>'Response zone f''n'!U14</f>
        <v>29.328927205216548</v>
      </c>
      <c r="CS16" s="66">
        <f t="shared" si="46"/>
        <v>1.8527171646384309E-2</v>
      </c>
      <c r="CT16" s="66">
        <f t="shared" si="47"/>
        <v>4.4057984718534815</v>
      </c>
      <c r="CU16" s="118">
        <f>'Response zone f''n'!AB15</f>
        <v>18.767712161397771</v>
      </c>
      <c r="CV16" s="118">
        <f>'Response zone f''n'!AB14</f>
        <v>17.112911504843591</v>
      </c>
      <c r="CW16" s="118">
        <f t="shared" si="48"/>
        <v>1.6548006565541798E-2</v>
      </c>
      <c r="CX16" s="118">
        <f t="shared" si="49"/>
        <v>0</v>
      </c>
    </row>
    <row r="17" spans="1:102" x14ac:dyDescent="0.25">
      <c r="A17" s="66">
        <v>2024</v>
      </c>
      <c r="B17" s="163">
        <v>14</v>
      </c>
      <c r="C17" s="111">
        <f>'Response zone f''n'!I16</f>
        <v>7.262761407407381</v>
      </c>
      <c r="D17" s="111">
        <f>'Response zone f''n'!I15</f>
        <v>6.2882589807982257</v>
      </c>
      <c r="E17" s="118">
        <f t="shared" si="0"/>
        <v>9.745024266091553E-3</v>
      </c>
      <c r="F17" s="118">
        <f t="shared" si="1"/>
        <v>6.371695826464113</v>
      </c>
      <c r="G17" s="66">
        <f>'Response zone f''n'!H16</f>
        <v>23.881908415787041</v>
      </c>
      <c r="H17" s="66">
        <f>'Response zone f''n'!H15</f>
        <v>22.300810891695775</v>
      </c>
      <c r="I17" s="66">
        <f t="shared" si="2"/>
        <v>1.5810975240912663E-2</v>
      </c>
      <c r="J17" s="66">
        <f t="shared" si="3"/>
        <v>2.069830579763118</v>
      </c>
      <c r="K17" s="118">
        <f>'Response zone f''n'!H16</f>
        <v>23.881908415787041</v>
      </c>
      <c r="L17" s="118">
        <f>'Response zone f''n'!H15</f>
        <v>22.300810891695775</v>
      </c>
      <c r="M17" s="118">
        <f t="shared" si="4"/>
        <v>1.5810975240912663E-2</v>
      </c>
      <c r="N17" s="118">
        <f t="shared" si="5"/>
        <v>6.745766025864345</v>
      </c>
      <c r="O17" s="66">
        <f>'Response zone f''n'!AH16</f>
        <v>44.721440636487628</v>
      </c>
      <c r="P17" s="66">
        <f>'Response zone f''n'!AH15</f>
        <v>43.11045930244218</v>
      </c>
      <c r="Q17" s="66">
        <f t="shared" si="6"/>
        <v>1.6109813340454481E-2</v>
      </c>
      <c r="R17" s="66">
        <f t="shared" si="7"/>
        <v>6.8815735468840487</v>
      </c>
      <c r="S17" s="118">
        <f>'Response zone f''n'!AJ16</f>
        <v>10.110201931588415</v>
      </c>
      <c r="T17" s="118">
        <f>'Response zone f''n'!AJ15</f>
        <v>8.9172743951543314</v>
      </c>
      <c r="U17" s="118">
        <f t="shared" si="8"/>
        <v>1.1929275364340838E-2</v>
      </c>
      <c r="V17" s="118">
        <f t="shared" si="9"/>
        <v>10.123429294423156</v>
      </c>
      <c r="W17" s="66">
        <f>'Response zone f''n'!AI16</f>
        <v>30.054161951982266</v>
      </c>
      <c r="X17" s="66">
        <f>'Response zone f''n'!AI15</f>
        <v>28.325978693928576</v>
      </c>
      <c r="Y17" s="66">
        <f t="shared" si="10"/>
        <v>1.72818325805369E-2</v>
      </c>
      <c r="Z17" s="66">
        <f t="shared" si="11"/>
        <v>25.66775197471301</v>
      </c>
      <c r="AA17" s="118">
        <f>'Response zone f''n'!AH16</f>
        <v>44.721440636487628</v>
      </c>
      <c r="AB17" s="118">
        <f>'Response zone f''n'!AH15</f>
        <v>43.11045930244218</v>
      </c>
      <c r="AC17" s="118">
        <f t="shared" si="12"/>
        <v>1.6109813340454481E-2</v>
      </c>
      <c r="AD17" s="118">
        <f t="shared" si="13"/>
        <v>23.344178911643809</v>
      </c>
      <c r="AE17" s="66">
        <f>'Response zone f''n'!H16</f>
        <v>23.881908415787041</v>
      </c>
      <c r="AF17" s="66">
        <f>'Response zone f''n'!H15</f>
        <v>22.300810891695775</v>
      </c>
      <c r="AG17" s="66">
        <f t="shared" si="14"/>
        <v>1.5810975240912663E-2</v>
      </c>
      <c r="AH17" s="66">
        <f t="shared" si="15"/>
        <v>7.7549652388458128</v>
      </c>
      <c r="AI17" s="118">
        <f>'Response zone f''n'!H16</f>
        <v>23.881908415787041</v>
      </c>
      <c r="AJ17" s="118">
        <f>'Response zone f''n'!H15</f>
        <v>22.300810891695775</v>
      </c>
      <c r="AK17" s="118">
        <f t="shared" si="16"/>
        <v>1.5810975240912663E-2</v>
      </c>
      <c r="AL17" s="118">
        <f t="shared" si="17"/>
        <v>11.138197404676799</v>
      </c>
      <c r="AM17" s="66">
        <f>'Response zone f''n'!H16</f>
        <v>23.881908415787041</v>
      </c>
      <c r="AN17" s="66">
        <f>'Response zone f''n'!H15</f>
        <v>22.300810891695775</v>
      </c>
      <c r="AO17" s="66">
        <f t="shared" si="18"/>
        <v>1.5810975240912663E-2</v>
      </c>
      <c r="AP17" s="66">
        <f t="shared" si="19"/>
        <v>23.091782613502705</v>
      </c>
      <c r="AQ17" s="118">
        <f>'Response zone f''n'!T16</f>
        <v>56.187420411498515</v>
      </c>
      <c r="AR17" s="118">
        <f>'Response zone f''n'!T15</f>
        <v>54.810842940406282</v>
      </c>
      <c r="AS17" s="118">
        <f t="shared" si="20"/>
        <v>1.3765774710922329E-2</v>
      </c>
      <c r="AT17" s="118">
        <f t="shared" si="21"/>
        <v>12.520712147632317</v>
      </c>
      <c r="AU17" s="66">
        <f>'Response zone f''n'!AF16</f>
        <v>75.030451413032623</v>
      </c>
      <c r="AV17" s="66">
        <f>'Response zone f''n'!AF15</f>
        <v>74.202755015820713</v>
      </c>
      <c r="AW17" s="160">
        <f t="shared" si="22"/>
        <v>8.2769639721190919E-3</v>
      </c>
      <c r="AX17" s="66">
        <f t="shared" si="23"/>
        <v>1.9385616372094858</v>
      </c>
      <c r="AY17" s="118">
        <f>'Response zone f''n'!U16</f>
        <v>32.9009557986248</v>
      </c>
      <c r="AZ17" s="118">
        <f>'Response zone f''n'!U15</f>
        <v>31.181644369854979</v>
      </c>
      <c r="BA17" s="118">
        <f t="shared" si="24"/>
        <v>1.7193114287698208E-2</v>
      </c>
      <c r="BB17" s="118">
        <f t="shared" si="25"/>
        <v>9.483234932097707</v>
      </c>
      <c r="BC17" s="66">
        <f>'Response zone f''n'!T16</f>
        <v>56.187420411498515</v>
      </c>
      <c r="BD17" s="66">
        <f>'Response zone f''n'!T15</f>
        <v>54.810842940406282</v>
      </c>
      <c r="BE17" s="66">
        <f t="shared" si="26"/>
        <v>1.3765774710922329E-2</v>
      </c>
      <c r="BF17" s="66">
        <f t="shared" si="27"/>
        <v>10.326529427413078</v>
      </c>
      <c r="BG17" s="118">
        <f>'Response zone f''n'!AG16</f>
        <v>61.166296989969382</v>
      </c>
      <c r="BH17" s="118">
        <f>'Response zone f''n'!AG15</f>
        <v>59.917129867734708</v>
      </c>
      <c r="BI17" s="118">
        <f t="shared" si="28"/>
        <v>1.2491671222346739E-2</v>
      </c>
      <c r="BJ17" s="118">
        <f t="shared" si="29"/>
        <v>16.523439055388675</v>
      </c>
      <c r="BK17" s="66">
        <f>'Response zone f''n'!U16</f>
        <v>32.9009557986248</v>
      </c>
      <c r="BL17" s="66">
        <f>'Response zone f''n'!U15</f>
        <v>31.181644369854979</v>
      </c>
      <c r="BM17" s="66">
        <f t="shared" si="30"/>
        <v>1.7193114287698208E-2</v>
      </c>
      <c r="BN17" s="66">
        <f t="shared" si="31"/>
        <v>26.061712398141811</v>
      </c>
      <c r="BO17" s="118">
        <f>'Response zone f''n'!H16</f>
        <v>23.881908415787041</v>
      </c>
      <c r="BP17" s="118">
        <f>'Response zone f''n'!H15</f>
        <v>22.300810891695775</v>
      </c>
      <c r="BQ17" s="118">
        <f t="shared" si="32"/>
        <v>1.5810975240912663E-2</v>
      </c>
      <c r="BR17" s="118">
        <f t="shared" si="33"/>
        <v>0</v>
      </c>
      <c r="BS17" s="66">
        <f>'Response zone f''n'!I16</f>
        <v>7.262761407407381</v>
      </c>
      <c r="BT17" s="66">
        <f>'Response zone f''n'!I15</f>
        <v>6.2882589807982257</v>
      </c>
      <c r="BU17" s="66">
        <f t="shared" si="34"/>
        <v>9.745024266091553E-3</v>
      </c>
      <c r="BV17" s="66">
        <f t="shared" si="35"/>
        <v>49.575674844421663</v>
      </c>
      <c r="BW17" s="118">
        <f>'Response zone f''n'!H16</f>
        <v>23.881908415787041</v>
      </c>
      <c r="BX17" s="118">
        <f>'Response zone f''n'!H15</f>
        <v>22.300810891695775</v>
      </c>
      <c r="BY17" s="118">
        <f t="shared" si="36"/>
        <v>1.5810975240912663E-2</v>
      </c>
      <c r="BZ17" s="118">
        <f t="shared" si="37"/>
        <v>136.91709757647288</v>
      </c>
      <c r="CA17" s="66">
        <f>'Response zone f''n'!H16</f>
        <v>23.881908415787041</v>
      </c>
      <c r="CB17" s="66">
        <f>'Response zone f''n'!H15</f>
        <v>22.300810891695775</v>
      </c>
      <c r="CC17" s="66">
        <f t="shared" si="38"/>
        <v>1.5810975240912663E-2</v>
      </c>
      <c r="CD17" s="66">
        <f t="shared" si="39"/>
        <v>25.91427885863423</v>
      </c>
      <c r="CE17" s="118">
        <f>'Response zone f''n'!I16</f>
        <v>7.262761407407381</v>
      </c>
      <c r="CF17" s="118">
        <f>'Response zone f''n'!I15</f>
        <v>6.2882589807982257</v>
      </c>
      <c r="CG17" s="118">
        <f t="shared" si="40"/>
        <v>9.745024266091553E-3</v>
      </c>
      <c r="CH17" s="118">
        <f t="shared" si="41"/>
        <v>11.340667571729036</v>
      </c>
      <c r="CI17" s="66">
        <f>'Response zone f''n'!T16</f>
        <v>56.187420411498515</v>
      </c>
      <c r="CJ17" s="66">
        <f>'Response zone f''n'!T15</f>
        <v>54.810842940406282</v>
      </c>
      <c r="CK17" s="66">
        <f t="shared" si="42"/>
        <v>1.3765774710922329E-2</v>
      </c>
      <c r="CL17" s="66">
        <f t="shared" si="43"/>
        <v>5.1987604520873898</v>
      </c>
      <c r="CM17" s="118">
        <f>'Response zone f''n'!O16</f>
        <v>19.641862163736985</v>
      </c>
      <c r="CN17" s="118">
        <f>'Response zone f''n'!O15</f>
        <v>18.366344072797919</v>
      </c>
      <c r="CO17" s="118">
        <f t="shared" si="44"/>
        <v>1.275518090939066E-2</v>
      </c>
      <c r="CP17" s="118">
        <f t="shared" si="45"/>
        <v>2.0051144389562117</v>
      </c>
      <c r="CQ17" s="66">
        <f>'Response zone f''n'!U16</f>
        <v>32.9009557986248</v>
      </c>
      <c r="CR17" s="66">
        <f>'Response zone f''n'!U15</f>
        <v>31.181644369854979</v>
      </c>
      <c r="CS17" s="66">
        <f t="shared" si="46"/>
        <v>1.7193114287698208E-2</v>
      </c>
      <c r="CT17" s="66">
        <f t="shared" si="47"/>
        <v>4.0885569638432093</v>
      </c>
      <c r="CU17" s="118">
        <f>'Response zone f''n'!AB16</f>
        <v>20.344587031093859</v>
      </c>
      <c r="CV17" s="118">
        <f>'Response zone f''n'!AB15</f>
        <v>18.767712161397771</v>
      </c>
      <c r="CW17" s="118">
        <f t="shared" si="48"/>
        <v>1.5768748696960877E-2</v>
      </c>
      <c r="CX17" s="118">
        <f t="shared" si="49"/>
        <v>0</v>
      </c>
    </row>
    <row r="18" spans="1:102" x14ac:dyDescent="0.25">
      <c r="A18" s="66">
        <v>2025</v>
      </c>
      <c r="B18" s="163">
        <v>15</v>
      </c>
      <c r="C18" s="111">
        <f>'Response zone f''n'!I17</f>
        <v>8.2431713203827428</v>
      </c>
      <c r="D18" s="111">
        <f>'Response zone f''n'!I16</f>
        <v>7.262761407407381</v>
      </c>
      <c r="E18" s="118">
        <f t="shared" si="0"/>
        <v>9.8040991297536177E-3</v>
      </c>
      <c r="F18" s="118">
        <f t="shared" si="1"/>
        <v>6.4103213908512888</v>
      </c>
      <c r="G18" s="66">
        <f>'Response zone f''n'!H17</f>
        <v>25.377051780973719</v>
      </c>
      <c r="H18" s="66">
        <f>'Response zone f''n'!H16</f>
        <v>23.881908415787041</v>
      </c>
      <c r="I18" s="66">
        <f t="shared" si="2"/>
        <v>1.4951433651866779E-2</v>
      </c>
      <c r="J18" s="66">
        <f t="shared" si="3"/>
        <v>1.9573071307995324</v>
      </c>
      <c r="K18" s="118">
        <f>'Response zone f''n'!H17</f>
        <v>25.377051780973719</v>
      </c>
      <c r="L18" s="118">
        <f>'Response zone f''n'!H16</f>
        <v>23.881908415787041</v>
      </c>
      <c r="M18" s="118">
        <f t="shared" si="4"/>
        <v>1.4951433651866779E-2</v>
      </c>
      <c r="N18" s="118">
        <f t="shared" si="5"/>
        <v>6.3790418762875678</v>
      </c>
      <c r="O18" s="66">
        <f>'Response zone f''n'!AH17</f>
        <v>46.202026636168618</v>
      </c>
      <c r="P18" s="66">
        <f>'Response zone f''n'!AH16</f>
        <v>44.721440636487628</v>
      </c>
      <c r="Q18" s="66">
        <f t="shared" si="6"/>
        <v>1.48058599968099E-2</v>
      </c>
      <c r="R18" s="66">
        <f t="shared" si="7"/>
        <v>6.3245682826788947</v>
      </c>
      <c r="S18" s="118">
        <f>'Response zone f''n'!AJ17</f>
        <v>11.289140017730608</v>
      </c>
      <c r="T18" s="118">
        <f>'Response zone f''n'!AJ16</f>
        <v>10.110201931588415</v>
      </c>
      <c r="U18" s="118">
        <f t="shared" si="8"/>
        <v>1.1789380861421925E-2</v>
      </c>
      <c r="V18" s="118">
        <f t="shared" si="9"/>
        <v>10.004711931823625</v>
      </c>
      <c r="W18" s="66">
        <f>'Response zone f''n'!AI17</f>
        <v>31.668650864128484</v>
      </c>
      <c r="X18" s="66">
        <f>'Response zone f''n'!AI16</f>
        <v>30.054161951982266</v>
      </c>
      <c r="Y18" s="66">
        <f t="shared" si="10"/>
        <v>1.614488912146218E-2</v>
      </c>
      <c r="Z18" s="66">
        <f t="shared" si="11"/>
        <v>23.979112614228271</v>
      </c>
      <c r="AA18" s="118">
        <f>'Response zone f''n'!AH17</f>
        <v>46.202026636168618</v>
      </c>
      <c r="AB18" s="118">
        <f>'Response zone f''n'!AH16</f>
        <v>44.721440636487628</v>
      </c>
      <c r="AC18" s="118">
        <f t="shared" si="12"/>
        <v>1.48058599968099E-2</v>
      </c>
      <c r="AD18" s="118">
        <f t="shared" si="13"/>
        <v>21.454664768730932</v>
      </c>
      <c r="AE18" s="66">
        <f>'Response zone f''n'!H17</f>
        <v>25.377051780973719</v>
      </c>
      <c r="AF18" s="66">
        <f>'Response zone f''n'!H16</f>
        <v>23.881908415787041</v>
      </c>
      <c r="AG18" s="66">
        <f t="shared" si="14"/>
        <v>1.4951433651866779E-2</v>
      </c>
      <c r="AH18" s="66">
        <f t="shared" si="15"/>
        <v>7.3333773833955789</v>
      </c>
      <c r="AI18" s="118">
        <f>'Response zone f''n'!H17</f>
        <v>25.377051780973719</v>
      </c>
      <c r="AJ18" s="118">
        <f>'Response zone f''n'!H16</f>
        <v>23.881908415787041</v>
      </c>
      <c r="AK18" s="118">
        <f t="shared" si="16"/>
        <v>1.4951433651866779E-2</v>
      </c>
      <c r="AL18" s="118">
        <f t="shared" si="17"/>
        <v>10.532684857193358</v>
      </c>
      <c r="AM18" s="66">
        <f>'Response zone f''n'!H17</f>
        <v>25.377051780973719</v>
      </c>
      <c r="AN18" s="66">
        <f>'Response zone f''n'!H16</f>
        <v>23.881908415787041</v>
      </c>
      <c r="AO18" s="66">
        <f t="shared" si="18"/>
        <v>1.4951433651866779E-2</v>
      </c>
      <c r="AP18" s="66">
        <f t="shared" si="19"/>
        <v>21.836430099247139</v>
      </c>
      <c r="AQ18" s="118">
        <f>'Response zone f''n'!T17</f>
        <v>57.442876443968217</v>
      </c>
      <c r="AR18" s="118">
        <f>'Response zone f''n'!T16</f>
        <v>56.187420411498515</v>
      </c>
      <c r="AS18" s="118">
        <f t="shared" si="20"/>
        <v>1.2554560324697022E-2</v>
      </c>
      <c r="AT18" s="118">
        <f t="shared" si="21"/>
        <v>11.419047548474996</v>
      </c>
      <c r="AU18" s="66">
        <f>'Response zone f''n'!AF17</f>
        <v>75.780229479739305</v>
      </c>
      <c r="AV18" s="66">
        <f>'Response zone f''n'!AF16</f>
        <v>75.030451413032623</v>
      </c>
      <c r="AW18" s="160">
        <f t="shared" si="22"/>
        <v>7.4977806670668201E-3</v>
      </c>
      <c r="AX18" s="66">
        <f t="shared" si="23"/>
        <v>1.7560678063052408</v>
      </c>
      <c r="AY18" s="118">
        <f>'Response zone f''n'!U17</f>
        <v>34.501034344593165</v>
      </c>
      <c r="AZ18" s="118">
        <f>'Response zone f''n'!U16</f>
        <v>32.9009557986248</v>
      </c>
      <c r="BA18" s="118">
        <f t="shared" si="24"/>
        <v>1.6000785459683656E-2</v>
      </c>
      <c r="BB18" s="118">
        <f t="shared" si="25"/>
        <v>8.8255801173172888</v>
      </c>
      <c r="BC18" s="66">
        <f>'Response zone f''n'!T17</f>
        <v>57.442876443968217</v>
      </c>
      <c r="BD18" s="66">
        <f>'Response zone f''n'!T16</f>
        <v>56.187420411498515</v>
      </c>
      <c r="BE18" s="66">
        <f t="shared" si="26"/>
        <v>1.2554560324697022E-2</v>
      </c>
      <c r="BF18" s="66">
        <f t="shared" si="27"/>
        <v>9.4179252068066184</v>
      </c>
      <c r="BG18" s="118">
        <f>'Response zone f''n'!AG17</f>
        <v>62.302697220771407</v>
      </c>
      <c r="BH18" s="118">
        <f>'Response zone f''n'!AG16</f>
        <v>61.166296989969382</v>
      </c>
      <c r="BI18" s="118">
        <f t="shared" si="28"/>
        <v>1.1364002308020246E-2</v>
      </c>
      <c r="BJ18" s="118">
        <f t="shared" si="29"/>
        <v>15.031807691668739</v>
      </c>
      <c r="BK18" s="66">
        <f>'Response zone f''n'!U17</f>
        <v>34.501034344593165</v>
      </c>
      <c r="BL18" s="66">
        <f>'Response zone f''n'!U16</f>
        <v>32.9009557986248</v>
      </c>
      <c r="BM18" s="66">
        <f t="shared" si="30"/>
        <v>1.6000785459683656E-2</v>
      </c>
      <c r="BN18" s="66">
        <f t="shared" si="31"/>
        <v>24.254353331031876</v>
      </c>
      <c r="BO18" s="118">
        <f>'Response zone f''n'!H17</f>
        <v>25.377051780973719</v>
      </c>
      <c r="BP18" s="118">
        <f>'Response zone f''n'!H16</f>
        <v>23.881908415787041</v>
      </c>
      <c r="BQ18" s="118">
        <f t="shared" si="32"/>
        <v>1.4951433651866779E-2</v>
      </c>
      <c r="BR18" s="118">
        <f t="shared" si="33"/>
        <v>0</v>
      </c>
      <c r="BS18" s="66">
        <f>'Response zone f''n'!I17</f>
        <v>8.2431713203827428</v>
      </c>
      <c r="BT18" s="66">
        <f>'Response zone f''n'!I16</f>
        <v>7.262761407407381</v>
      </c>
      <c r="BU18" s="66">
        <f t="shared" si="34"/>
        <v>9.8040991297536177E-3</v>
      </c>
      <c r="BV18" s="66">
        <f t="shared" si="35"/>
        <v>49.876205264092299</v>
      </c>
      <c r="BW18" s="118">
        <f>'Response zone f''n'!H17</f>
        <v>25.377051780973719</v>
      </c>
      <c r="BX18" s="118">
        <f>'Response zone f''n'!H16</f>
        <v>23.881908415787041</v>
      </c>
      <c r="BY18" s="118">
        <f t="shared" si="36"/>
        <v>1.4951433651866779E-2</v>
      </c>
      <c r="BZ18" s="118">
        <f t="shared" si="37"/>
        <v>129.47379077058363</v>
      </c>
      <c r="CA18" s="66">
        <f>'Response zone f''n'!H17</f>
        <v>25.377051780973719</v>
      </c>
      <c r="CB18" s="66">
        <f>'Response zone f''n'!H16</f>
        <v>23.881908415787041</v>
      </c>
      <c r="CC18" s="66">
        <f t="shared" si="38"/>
        <v>1.4951433651866779E-2</v>
      </c>
      <c r="CD18" s="66">
        <f t="shared" si="39"/>
        <v>24.505485277610138</v>
      </c>
      <c r="CE18" s="118">
        <f>'Response zone f''n'!I17</f>
        <v>8.2431713203827428</v>
      </c>
      <c r="CF18" s="118">
        <f>'Response zone f''n'!I16</f>
        <v>7.262761407407381</v>
      </c>
      <c r="CG18" s="118">
        <f t="shared" si="40"/>
        <v>9.8040991297536177E-3</v>
      </c>
      <c r="CH18" s="118">
        <f t="shared" si="41"/>
        <v>11.409415311328598</v>
      </c>
      <c r="CI18" s="66">
        <f>'Response zone f''n'!T17</f>
        <v>57.442876443968217</v>
      </c>
      <c r="CJ18" s="66">
        <f>'Response zone f''n'!T16</f>
        <v>56.187420411498515</v>
      </c>
      <c r="CK18" s="66">
        <f t="shared" si="42"/>
        <v>1.2554560324697022E-2</v>
      </c>
      <c r="CL18" s="66">
        <f t="shared" si="43"/>
        <v>4.7413351649285582</v>
      </c>
      <c r="CM18" s="118">
        <f>'Response zone f''n'!O17</f>
        <v>20.858084101028052</v>
      </c>
      <c r="CN18" s="118">
        <f>'Response zone f''n'!O16</f>
        <v>19.641862163736985</v>
      </c>
      <c r="CO18" s="118">
        <f t="shared" si="44"/>
        <v>1.216221937291067E-2</v>
      </c>
      <c r="CP18" s="118">
        <f t="shared" si="45"/>
        <v>1.9119008854215571</v>
      </c>
      <c r="CQ18" s="66">
        <f>'Response zone f''n'!U17</f>
        <v>34.501034344593165</v>
      </c>
      <c r="CR18" s="66">
        <f>'Response zone f''n'!U16</f>
        <v>32.9009557986248</v>
      </c>
      <c r="CS18" s="66">
        <f t="shared" si="46"/>
        <v>1.6000785459683656E-2</v>
      </c>
      <c r="CT18" s="66">
        <f t="shared" si="47"/>
        <v>3.8050187838836931</v>
      </c>
      <c r="CU18" s="118">
        <f>'Response zone f''n'!AB17</f>
        <v>21.846286990063788</v>
      </c>
      <c r="CV18" s="118">
        <f>'Response zone f''n'!AB16</f>
        <v>20.344587031093859</v>
      </c>
      <c r="CW18" s="118">
        <f t="shared" si="48"/>
        <v>1.5016999589699296E-2</v>
      </c>
      <c r="CX18" s="118">
        <f t="shared" si="49"/>
        <v>0</v>
      </c>
    </row>
    <row r="19" spans="1:102" x14ac:dyDescent="0.25">
      <c r="A19" s="66">
        <v>2026</v>
      </c>
      <c r="B19" s="163">
        <v>16</v>
      </c>
      <c r="C19" s="111">
        <f>'Response zone f''n'!I18</f>
        <v>9.222681469987263</v>
      </c>
      <c r="D19" s="111">
        <f>'Response zone f''n'!I17</f>
        <v>8.2431713203827428</v>
      </c>
      <c r="E19" s="118">
        <f t="shared" si="0"/>
        <v>9.7951014960452019E-3</v>
      </c>
      <c r="F19" s="118">
        <f t="shared" si="1"/>
        <v>6.4044383695696023</v>
      </c>
      <c r="G19" s="66">
        <f>'Response zone f''n'!H18</f>
        <v>26.792473375525905</v>
      </c>
      <c r="H19" s="66">
        <f>'Response zone f''n'!H17</f>
        <v>25.377051780973719</v>
      </c>
      <c r="I19" s="66">
        <f t="shared" si="2"/>
        <v>1.4154215945521855E-2</v>
      </c>
      <c r="J19" s="66">
        <f t="shared" si="3"/>
        <v>1.8529425636442121</v>
      </c>
      <c r="K19" s="118">
        <f>'Response zone f''n'!H18</f>
        <v>26.792473375525905</v>
      </c>
      <c r="L19" s="118">
        <f>'Response zone f''n'!H17</f>
        <v>25.377051780973719</v>
      </c>
      <c r="M19" s="118">
        <f t="shared" si="4"/>
        <v>1.4154215945521855E-2</v>
      </c>
      <c r="N19" s="118">
        <f t="shared" si="5"/>
        <v>6.0389082642404555</v>
      </c>
      <c r="O19" s="66">
        <f>'Response zone f''n'!AH18</f>
        <v>47.568721826117041</v>
      </c>
      <c r="P19" s="66">
        <f>'Response zone f''n'!AH17</f>
        <v>46.202026636168618</v>
      </c>
      <c r="Q19" s="66">
        <f t="shared" si="6"/>
        <v>1.3666951899484232E-2</v>
      </c>
      <c r="R19" s="66">
        <f t="shared" si="7"/>
        <v>5.838064828588144</v>
      </c>
      <c r="S19" s="118">
        <f>'Response zone f''n'!AJ18</f>
        <v>12.448548389005488</v>
      </c>
      <c r="T19" s="118">
        <f>'Response zone f''n'!AJ17</f>
        <v>11.289140017730608</v>
      </c>
      <c r="U19" s="118">
        <f t="shared" si="8"/>
        <v>1.1594083712748803E-2</v>
      </c>
      <c r="V19" s="118">
        <f t="shared" si="9"/>
        <v>9.8389787405264642</v>
      </c>
      <c r="W19" s="66">
        <f>'Response zone f''n'!AI18</f>
        <v>33.180327374991272</v>
      </c>
      <c r="X19" s="66">
        <f>'Response zone f''n'!AI17</f>
        <v>31.668650864128484</v>
      </c>
      <c r="Y19" s="66">
        <f t="shared" si="10"/>
        <v>1.5116765108627882E-2</v>
      </c>
      <c r="Z19" s="66">
        <f t="shared" si="11"/>
        <v>22.452096770410996</v>
      </c>
      <c r="AA19" s="118">
        <f>'Response zone f''n'!AH18</f>
        <v>47.568721826117041</v>
      </c>
      <c r="AB19" s="118">
        <f>'Response zone f''n'!AH17</f>
        <v>46.202026636168618</v>
      </c>
      <c r="AC19" s="118">
        <f t="shared" si="12"/>
        <v>1.3666951899484232E-2</v>
      </c>
      <c r="AD19" s="118">
        <f t="shared" si="13"/>
        <v>19.804312041109558</v>
      </c>
      <c r="AE19" s="66">
        <f>'Response zone f''n'!H18</f>
        <v>26.792473375525905</v>
      </c>
      <c r="AF19" s="66">
        <f>'Response zone f''n'!H17</f>
        <v>25.377051780973719</v>
      </c>
      <c r="AG19" s="66">
        <f t="shared" si="14"/>
        <v>1.4154215945521855E-2</v>
      </c>
      <c r="AH19" s="66">
        <f t="shared" si="15"/>
        <v>6.9423581384536446</v>
      </c>
      <c r="AI19" s="118">
        <f>'Response zone f''n'!H18</f>
        <v>26.792473375525905</v>
      </c>
      <c r="AJ19" s="118">
        <f>'Response zone f''n'!H17</f>
        <v>25.377051780973719</v>
      </c>
      <c r="AK19" s="118">
        <f t="shared" si="16"/>
        <v>1.4154215945521855E-2</v>
      </c>
      <c r="AL19" s="118">
        <f t="shared" si="17"/>
        <v>9.9710769833920914</v>
      </c>
      <c r="AM19" s="66">
        <f>'Response zone f''n'!H18</f>
        <v>26.792473375525905</v>
      </c>
      <c r="AN19" s="66">
        <f>'Response zone f''n'!H17</f>
        <v>25.377051780973719</v>
      </c>
      <c r="AO19" s="66">
        <f t="shared" si="18"/>
        <v>1.4154215945521855E-2</v>
      </c>
      <c r="AP19" s="66">
        <f t="shared" si="19"/>
        <v>20.672101037310693</v>
      </c>
      <c r="AQ19" s="118">
        <f>'Response zone f''n'!T18</f>
        <v>58.59399360664235</v>
      </c>
      <c r="AR19" s="118">
        <f>'Response zone f''n'!T17</f>
        <v>57.442876443968217</v>
      </c>
      <c r="AS19" s="118">
        <f t="shared" si="20"/>
        <v>1.151117162674133E-2</v>
      </c>
      <c r="AT19" s="118">
        <f t="shared" si="21"/>
        <v>10.470029435107891</v>
      </c>
      <c r="AU19" s="66">
        <f>'Response zone f''n'!AF18</f>
        <v>76.463626353015684</v>
      </c>
      <c r="AV19" s="66">
        <f>'Response zone f''n'!AF17</f>
        <v>75.780229479739305</v>
      </c>
      <c r="AW19" s="160">
        <f t="shared" si="22"/>
        <v>6.8339687327637934E-3</v>
      </c>
      <c r="AX19" s="66">
        <f t="shared" si="23"/>
        <v>1.6005952979680793</v>
      </c>
      <c r="AY19" s="118">
        <f>'Response zone f''n'!U18</f>
        <v>35.994279731813542</v>
      </c>
      <c r="AZ19" s="118">
        <f>'Response zone f''n'!U17</f>
        <v>34.501034344593165</v>
      </c>
      <c r="BA19" s="118">
        <f t="shared" si="24"/>
        <v>1.4932453872203766E-2</v>
      </c>
      <c r="BB19" s="118">
        <f t="shared" si="25"/>
        <v>8.2363186688139383</v>
      </c>
      <c r="BC19" s="66">
        <f>'Response zone f''n'!T18</f>
        <v>58.59399360664235</v>
      </c>
      <c r="BD19" s="66">
        <f>'Response zone f''n'!T17</f>
        <v>57.442876443968217</v>
      </c>
      <c r="BE19" s="66">
        <f t="shared" si="26"/>
        <v>1.151117162674133E-2</v>
      </c>
      <c r="BF19" s="66">
        <f t="shared" si="27"/>
        <v>8.6352170541647855</v>
      </c>
      <c r="BG19" s="118">
        <f>'Response zone f''n'!AG18</f>
        <v>63.342364334435942</v>
      </c>
      <c r="BH19" s="118">
        <f>'Response zone f''n'!AG17</f>
        <v>62.302697220771407</v>
      </c>
      <c r="BI19" s="118">
        <f t="shared" si="28"/>
        <v>1.0396671136645353E-2</v>
      </c>
      <c r="BJ19" s="118">
        <f t="shared" si="29"/>
        <v>13.752264116426609</v>
      </c>
      <c r="BK19" s="66">
        <f>'Response zone f''n'!U18</f>
        <v>35.994279731813542</v>
      </c>
      <c r="BL19" s="66">
        <f>'Response zone f''n'!U17</f>
        <v>34.501034344593165</v>
      </c>
      <c r="BM19" s="66">
        <f t="shared" si="30"/>
        <v>1.4932453872203766E-2</v>
      </c>
      <c r="BN19" s="66">
        <f t="shared" si="31"/>
        <v>22.634952092090963</v>
      </c>
      <c r="BO19" s="118">
        <f>'Response zone f''n'!H18</f>
        <v>26.792473375525905</v>
      </c>
      <c r="BP19" s="118">
        <f>'Response zone f''n'!H17</f>
        <v>25.377051780973719</v>
      </c>
      <c r="BQ19" s="118">
        <f t="shared" si="32"/>
        <v>1.4154215945521855E-2</v>
      </c>
      <c r="BR19" s="118">
        <f t="shared" si="33"/>
        <v>0</v>
      </c>
      <c r="BS19" s="66">
        <f>'Response zone f''n'!I18</f>
        <v>9.222681469987263</v>
      </c>
      <c r="BT19" s="66">
        <f>'Response zone f''n'!I17</f>
        <v>8.2431713203827428</v>
      </c>
      <c r="BU19" s="66">
        <f t="shared" si="34"/>
        <v>9.7951014960452019E-3</v>
      </c>
      <c r="BV19" s="66">
        <f t="shared" si="35"/>
        <v>49.830431774882044</v>
      </c>
      <c r="BW19" s="118">
        <f>'Response zone f''n'!H18</f>
        <v>26.792473375525905</v>
      </c>
      <c r="BX19" s="118">
        <f>'Response zone f''n'!H17</f>
        <v>25.377051780973719</v>
      </c>
      <c r="BY19" s="118">
        <f t="shared" si="36"/>
        <v>1.4154215945521855E-2</v>
      </c>
      <c r="BZ19" s="118">
        <f t="shared" si="37"/>
        <v>122.57018534295163</v>
      </c>
      <c r="CA19" s="66">
        <f>'Response zone f''n'!H18</f>
        <v>26.792473375525905</v>
      </c>
      <c r="CB19" s="66">
        <f>'Response zone f''n'!H17</f>
        <v>25.377051780973719</v>
      </c>
      <c r="CC19" s="66">
        <f t="shared" si="38"/>
        <v>1.4154215945521855E-2</v>
      </c>
      <c r="CD19" s="66">
        <f t="shared" si="39"/>
        <v>23.198840896825526</v>
      </c>
      <c r="CE19" s="118">
        <f>'Response zone f''n'!I18</f>
        <v>9.222681469987263</v>
      </c>
      <c r="CF19" s="118">
        <f>'Response zone f''n'!I17</f>
        <v>8.2431713203827428</v>
      </c>
      <c r="CG19" s="118">
        <f t="shared" si="40"/>
        <v>9.7951014960452019E-3</v>
      </c>
      <c r="CH19" s="118">
        <f t="shared" si="41"/>
        <v>11.398944411510074</v>
      </c>
      <c r="CI19" s="66">
        <f>'Response zone f''n'!T18</f>
        <v>58.59399360664235</v>
      </c>
      <c r="CJ19" s="66">
        <f>'Response zone f''n'!T17</f>
        <v>57.442876443968217</v>
      </c>
      <c r="CK19" s="66">
        <f t="shared" si="42"/>
        <v>1.151117162674133E-2</v>
      </c>
      <c r="CL19" s="66">
        <f t="shared" si="43"/>
        <v>4.347290658680528</v>
      </c>
      <c r="CM19" s="118">
        <f>'Response zone f''n'!O18</f>
        <v>22.019046764375489</v>
      </c>
      <c r="CN19" s="118">
        <f>'Response zone f''n'!O17</f>
        <v>20.858084101028052</v>
      </c>
      <c r="CO19" s="118">
        <f t="shared" si="44"/>
        <v>1.160962663347437E-2</v>
      </c>
      <c r="CP19" s="118">
        <f t="shared" si="45"/>
        <v>1.8250333067821709</v>
      </c>
      <c r="CQ19" s="66">
        <f>'Response zone f''n'!U18</f>
        <v>35.994279731813542</v>
      </c>
      <c r="CR19" s="66">
        <f>'Response zone f''n'!U17</f>
        <v>34.501034344593165</v>
      </c>
      <c r="CS19" s="66">
        <f t="shared" si="46"/>
        <v>1.4932453872203766E-2</v>
      </c>
      <c r="CT19" s="66">
        <f t="shared" si="47"/>
        <v>3.5509673957178003</v>
      </c>
      <c r="CU19" s="118">
        <f>'Response zone f''n'!AB18</f>
        <v>23.276318954813981</v>
      </c>
      <c r="CV19" s="118">
        <f>'Response zone f''n'!AB17</f>
        <v>21.846286990063788</v>
      </c>
      <c r="CW19" s="118">
        <f t="shared" si="48"/>
        <v>1.4300319647501922E-2</v>
      </c>
      <c r="CX19" s="118">
        <f t="shared" si="49"/>
        <v>0</v>
      </c>
    </row>
    <row r="20" spans="1:102" x14ac:dyDescent="0.25">
      <c r="A20" s="66">
        <v>2027</v>
      </c>
      <c r="B20" s="163">
        <v>17</v>
      </c>
      <c r="C20" s="111">
        <f>'Response zone f''n'!I19</f>
        <v>10.196066645312749</v>
      </c>
      <c r="D20" s="111">
        <f>'Response zone f''n'!I18</f>
        <v>9.222681469987263</v>
      </c>
      <c r="E20" s="118">
        <f t="shared" si="0"/>
        <v>9.7338517532548612E-3</v>
      </c>
      <c r="F20" s="118">
        <f t="shared" si="1"/>
        <v>6.364390780168808</v>
      </c>
      <c r="G20" s="66">
        <f>'Response zone f''n'!H19</f>
        <v>28.134082352386368</v>
      </c>
      <c r="H20" s="66">
        <f>'Response zone f''n'!H18</f>
        <v>26.792473375525905</v>
      </c>
      <c r="I20" s="66">
        <f t="shared" si="2"/>
        <v>1.3416089768604636E-2</v>
      </c>
      <c r="J20" s="66">
        <f t="shared" si="3"/>
        <v>1.7563137276978018</v>
      </c>
      <c r="K20" s="118">
        <f>'Response zone f''n'!H19</f>
        <v>28.134082352386368</v>
      </c>
      <c r="L20" s="118">
        <f>'Response zone f''n'!H18</f>
        <v>26.792473375525905</v>
      </c>
      <c r="M20" s="118">
        <f t="shared" si="4"/>
        <v>1.3416089768604636E-2</v>
      </c>
      <c r="N20" s="118">
        <f t="shared" si="5"/>
        <v>5.7239861034514732</v>
      </c>
      <c r="O20" s="66">
        <f>'Response zone f''n'!AH19</f>
        <v>48.835287597112071</v>
      </c>
      <c r="P20" s="66">
        <f>'Response zone f''n'!AH18</f>
        <v>47.568721826117041</v>
      </c>
      <c r="Q20" s="66">
        <f t="shared" si="6"/>
        <v>1.2665657709950295E-2</v>
      </c>
      <c r="R20" s="66">
        <f t="shared" si="7"/>
        <v>5.4103454340969446</v>
      </c>
      <c r="S20" s="118">
        <f>'Response zone f''n'!AJ19</f>
        <v>13.584604297262166</v>
      </c>
      <c r="T20" s="118">
        <f>'Response zone f''n'!AJ18</f>
        <v>12.448548389005488</v>
      </c>
      <c r="U20" s="118">
        <f t="shared" si="8"/>
        <v>1.1360559082566777E-2</v>
      </c>
      <c r="V20" s="118">
        <f t="shared" si="9"/>
        <v>9.6408049194056318</v>
      </c>
      <c r="W20" s="66">
        <f>'Response zone f''n'!AI19</f>
        <v>34.59889875651664</v>
      </c>
      <c r="X20" s="66">
        <f>'Response zone f''n'!AI18</f>
        <v>33.180327374991272</v>
      </c>
      <c r="Y20" s="66">
        <f t="shared" si="10"/>
        <v>1.4185713815253678E-2</v>
      </c>
      <c r="Z20" s="66">
        <f t="shared" si="11"/>
        <v>21.069257678393686</v>
      </c>
      <c r="AA20" s="118">
        <f>'Response zone f''n'!AH19</f>
        <v>48.835287597112071</v>
      </c>
      <c r="AB20" s="118">
        <f>'Response zone f''n'!AH18</f>
        <v>47.568721826117041</v>
      </c>
      <c r="AC20" s="118">
        <f t="shared" si="12"/>
        <v>1.2665657709950295E-2</v>
      </c>
      <c r="AD20" s="118">
        <f t="shared" si="13"/>
        <v>18.353370915368981</v>
      </c>
      <c r="AE20" s="66">
        <f>'Response zone f''n'!H19</f>
        <v>28.134082352386368</v>
      </c>
      <c r="AF20" s="66">
        <f>'Response zone f''n'!H18</f>
        <v>26.792473375525905</v>
      </c>
      <c r="AG20" s="66">
        <f t="shared" si="14"/>
        <v>1.3416089768604636E-2</v>
      </c>
      <c r="AH20" s="66">
        <f t="shared" si="15"/>
        <v>6.5803220997744285</v>
      </c>
      <c r="AI20" s="118">
        <f>'Response zone f''n'!H19</f>
        <v>28.134082352386368</v>
      </c>
      <c r="AJ20" s="118">
        <f>'Response zone f''n'!H18</f>
        <v>26.792473375525905</v>
      </c>
      <c r="AK20" s="118">
        <f t="shared" si="16"/>
        <v>1.3416089768604636E-2</v>
      </c>
      <c r="AL20" s="118">
        <f t="shared" si="17"/>
        <v>9.4510967201386524</v>
      </c>
      <c r="AM20" s="66">
        <f>'Response zone f''n'!H19</f>
        <v>28.134082352386368</v>
      </c>
      <c r="AN20" s="66">
        <f>'Response zone f''n'!H18</f>
        <v>26.792473375525905</v>
      </c>
      <c r="AO20" s="66">
        <f t="shared" si="18"/>
        <v>1.3416089768604636E-2</v>
      </c>
      <c r="AP20" s="66">
        <f t="shared" si="19"/>
        <v>19.594074605734015</v>
      </c>
      <c r="AQ20" s="118">
        <f>'Response zone f''n'!T19</f>
        <v>59.654473260278507</v>
      </c>
      <c r="AR20" s="118">
        <f>'Response zone f''n'!T18</f>
        <v>58.59399360664235</v>
      </c>
      <c r="AS20" s="118">
        <f t="shared" si="20"/>
        <v>1.0604796536361576E-2</v>
      </c>
      <c r="AT20" s="118">
        <f t="shared" si="21"/>
        <v>9.6456325636826481</v>
      </c>
      <c r="AU20" s="66">
        <f>'Response zone f''n'!AF19</f>
        <v>77.089918023681363</v>
      </c>
      <c r="AV20" s="66">
        <f>'Response zone f''n'!AF18</f>
        <v>76.463626353015684</v>
      </c>
      <c r="AW20" s="160">
        <f t="shared" si="22"/>
        <v>6.2629167066567959E-3</v>
      </c>
      <c r="AX20" s="66">
        <f t="shared" si="23"/>
        <v>1.4668482435661556</v>
      </c>
      <c r="AY20" s="118">
        <f>'Response zone f''n'!U19</f>
        <v>37.391521868540622</v>
      </c>
      <c r="AZ20" s="118">
        <f>'Response zone f''n'!U18</f>
        <v>35.994279731813542</v>
      </c>
      <c r="BA20" s="118">
        <f t="shared" si="24"/>
        <v>1.3972421367270798E-2</v>
      </c>
      <c r="BB20" s="118">
        <f t="shared" si="25"/>
        <v>7.7067919272134526</v>
      </c>
      <c r="BC20" s="66">
        <f>'Response zone f''n'!T19</f>
        <v>59.654473260278507</v>
      </c>
      <c r="BD20" s="66">
        <f>'Response zone f''n'!T18</f>
        <v>58.59399360664235</v>
      </c>
      <c r="BE20" s="66">
        <f t="shared" si="26"/>
        <v>1.0604796536361576E-2</v>
      </c>
      <c r="BF20" s="66">
        <f t="shared" si="27"/>
        <v>7.9552909882780369</v>
      </c>
      <c r="BG20" s="118">
        <f>'Response zone f''n'!AG19</f>
        <v>64.298310632341554</v>
      </c>
      <c r="BH20" s="118">
        <f>'Response zone f''n'!AG18</f>
        <v>63.342364334435942</v>
      </c>
      <c r="BI20" s="118">
        <f t="shared" si="28"/>
        <v>9.5594629790561221E-3</v>
      </c>
      <c r="BJ20" s="118">
        <f t="shared" si="29"/>
        <v>12.644841600866592</v>
      </c>
      <c r="BK20" s="66">
        <f>'Response zone f''n'!U19</f>
        <v>37.391521868540622</v>
      </c>
      <c r="BL20" s="66">
        <f>'Response zone f''n'!U18</f>
        <v>35.994279731813542</v>
      </c>
      <c r="BM20" s="66">
        <f t="shared" si="30"/>
        <v>1.3972421367270798E-2</v>
      </c>
      <c r="BN20" s="66">
        <f t="shared" si="31"/>
        <v>21.179713057570456</v>
      </c>
      <c r="BO20" s="118">
        <f>'Response zone f''n'!H19</f>
        <v>28.134082352386368</v>
      </c>
      <c r="BP20" s="118">
        <f>'Response zone f''n'!H18</f>
        <v>26.792473375525905</v>
      </c>
      <c r="BQ20" s="118">
        <f t="shared" si="32"/>
        <v>1.3416089768604636E-2</v>
      </c>
      <c r="BR20" s="118">
        <f t="shared" si="33"/>
        <v>0</v>
      </c>
      <c r="BS20" s="66">
        <f>'Response zone f''n'!I19</f>
        <v>10.196066645312749</v>
      </c>
      <c r="BT20" s="66">
        <f>'Response zone f''n'!I18</f>
        <v>9.222681469987263</v>
      </c>
      <c r="BU20" s="66">
        <f t="shared" si="34"/>
        <v>9.7338517532548612E-3</v>
      </c>
      <c r="BV20" s="66">
        <f t="shared" si="35"/>
        <v>49.518837134379808</v>
      </c>
      <c r="BW20" s="118">
        <f>'Response zone f''n'!H19</f>
        <v>28.134082352386368</v>
      </c>
      <c r="BX20" s="118">
        <f>'Response zone f''n'!H18</f>
        <v>26.792473375525905</v>
      </c>
      <c r="BY20" s="118">
        <f t="shared" si="36"/>
        <v>1.3416089768604636E-2</v>
      </c>
      <c r="BZ20" s="118">
        <f t="shared" si="37"/>
        <v>116.17829033022564</v>
      </c>
      <c r="CA20" s="66">
        <f>'Response zone f''n'!H19</f>
        <v>28.134082352386368</v>
      </c>
      <c r="CB20" s="66">
        <f>'Response zone f''n'!H18</f>
        <v>26.792473375525905</v>
      </c>
      <c r="CC20" s="66">
        <f t="shared" si="38"/>
        <v>1.3416089768604636E-2</v>
      </c>
      <c r="CD20" s="66">
        <f t="shared" si="39"/>
        <v>21.989047870776474</v>
      </c>
      <c r="CE20" s="118">
        <f>'Response zone f''n'!I19</f>
        <v>10.196066645312749</v>
      </c>
      <c r="CF20" s="118">
        <f>'Response zone f''n'!I18</f>
        <v>9.222681469987263</v>
      </c>
      <c r="CG20" s="118">
        <f t="shared" si="40"/>
        <v>9.7338517532548612E-3</v>
      </c>
      <c r="CH20" s="118">
        <f t="shared" si="41"/>
        <v>11.32766567962881</v>
      </c>
      <c r="CI20" s="66">
        <f>'Response zone f''n'!T19</f>
        <v>59.654473260278507</v>
      </c>
      <c r="CJ20" s="66">
        <f>'Response zone f''n'!T18</f>
        <v>58.59399360664235</v>
      </c>
      <c r="CK20" s="66">
        <f t="shared" si="42"/>
        <v>1.0604796536361576E-2</v>
      </c>
      <c r="CL20" s="66">
        <f t="shared" si="43"/>
        <v>4.0049904922478552</v>
      </c>
      <c r="CM20" s="118">
        <f>'Response zone f''n'!O19</f>
        <v>23.128541357362593</v>
      </c>
      <c r="CN20" s="118">
        <f>'Response zone f''n'!O18</f>
        <v>22.019046764375489</v>
      </c>
      <c r="CO20" s="118">
        <f t="shared" si="44"/>
        <v>1.1094945929871045E-2</v>
      </c>
      <c r="CP20" s="118">
        <f t="shared" si="45"/>
        <v>1.7441255001757281</v>
      </c>
      <c r="CQ20" s="66">
        <f>'Response zone f''n'!U19</f>
        <v>37.391521868540622</v>
      </c>
      <c r="CR20" s="66">
        <f>'Response zone f''n'!U18</f>
        <v>35.994279731813542</v>
      </c>
      <c r="CS20" s="66">
        <f t="shared" si="46"/>
        <v>1.3972421367270798E-2</v>
      </c>
      <c r="CT20" s="66">
        <f t="shared" si="47"/>
        <v>3.3226697459797303</v>
      </c>
      <c r="CU20" s="118">
        <f>'Response zone f''n'!AB19</f>
        <v>24.638537639458693</v>
      </c>
      <c r="CV20" s="118">
        <f>'Response zone f''n'!AB18</f>
        <v>23.276318954813981</v>
      </c>
      <c r="CW20" s="118">
        <f t="shared" si="48"/>
        <v>1.3622186846447129E-2</v>
      </c>
      <c r="CX20" s="118">
        <f t="shared" si="49"/>
        <v>0</v>
      </c>
    </row>
    <row r="21" spans="1:102" x14ac:dyDescent="0.25">
      <c r="A21" s="66">
        <v>2028</v>
      </c>
      <c r="B21" s="163">
        <v>18</v>
      </c>
      <c r="C21" s="111">
        <f>'Response zone f''n'!I20</f>
        <v>11.159359089369136</v>
      </c>
      <c r="D21" s="111">
        <f>'Response zone f''n'!I19</f>
        <v>10.196066645312749</v>
      </c>
      <c r="E21" s="118">
        <f t="shared" si="0"/>
        <v>9.6329244405638729E-3</v>
      </c>
      <c r="F21" s="118">
        <f t="shared" si="1"/>
        <v>6.2984003711672587</v>
      </c>
      <c r="G21" s="66">
        <f>'Response zone f''n'!H20</f>
        <v>29.407389257050294</v>
      </c>
      <c r="H21" s="66">
        <f>'Response zone f''n'!H19</f>
        <v>28.134082352386368</v>
      </c>
      <c r="I21" s="66">
        <f t="shared" si="2"/>
        <v>1.2733069046639258E-2</v>
      </c>
      <c r="J21" s="66">
        <f t="shared" si="3"/>
        <v>1.6668988019645923</v>
      </c>
      <c r="K21" s="118">
        <f>'Response zone f''n'!H20</f>
        <v>29.407389257050294</v>
      </c>
      <c r="L21" s="118">
        <f>'Response zone f''n'!H19</f>
        <v>28.134082352386368</v>
      </c>
      <c r="M21" s="118">
        <f t="shared" si="4"/>
        <v>1.2733069046639258E-2</v>
      </c>
      <c r="N21" s="118">
        <f t="shared" si="5"/>
        <v>5.432574731857331</v>
      </c>
      <c r="O21" s="66">
        <f>'Response zone f''n'!AH20</f>
        <v>50.013291984382803</v>
      </c>
      <c r="P21" s="66">
        <f>'Response zone f''n'!AH19</f>
        <v>48.835287597112071</v>
      </c>
      <c r="Q21" s="66">
        <f t="shared" si="6"/>
        <v>1.1780043872707324E-2</v>
      </c>
      <c r="R21" s="66">
        <f t="shared" si="7"/>
        <v>5.0320408177534643</v>
      </c>
      <c r="S21" s="118">
        <f>'Response zone f''n'!AJ20</f>
        <v>14.694768041054196</v>
      </c>
      <c r="T21" s="118">
        <f>'Response zone f''n'!AJ19</f>
        <v>13.584604297262166</v>
      </c>
      <c r="U21" s="118">
        <f t="shared" si="8"/>
        <v>1.1101637437920307E-2</v>
      </c>
      <c r="V21" s="118">
        <f t="shared" si="9"/>
        <v>9.4210786676158911</v>
      </c>
      <c r="W21" s="66">
        <f>'Response zone f''n'!AI20</f>
        <v>35.932990478558722</v>
      </c>
      <c r="X21" s="66">
        <f>'Response zone f''n'!AI19</f>
        <v>34.59889875651664</v>
      </c>
      <c r="Y21" s="66">
        <f t="shared" si="10"/>
        <v>1.3340917220420821E-2</v>
      </c>
      <c r="Z21" s="66">
        <f t="shared" si="11"/>
        <v>19.814527928860478</v>
      </c>
      <c r="AA21" s="118">
        <f>'Response zone f''n'!AH20</f>
        <v>50.013291984382803</v>
      </c>
      <c r="AB21" s="118">
        <f>'Response zone f''n'!AH19</f>
        <v>48.835287597112071</v>
      </c>
      <c r="AC21" s="118">
        <f t="shared" si="12"/>
        <v>1.1780043872707324E-2</v>
      </c>
      <c r="AD21" s="118">
        <f t="shared" si="13"/>
        <v>17.070058227237979</v>
      </c>
      <c r="AE21" s="66">
        <f>'Response zone f''n'!H20</f>
        <v>29.407389257050294</v>
      </c>
      <c r="AF21" s="66">
        <f>'Response zone f''n'!H19</f>
        <v>28.134082352386368</v>
      </c>
      <c r="AG21" s="66">
        <f t="shared" si="14"/>
        <v>1.2733069046639258E-2</v>
      </c>
      <c r="AH21" s="66">
        <f t="shared" si="15"/>
        <v>6.2453141780273365</v>
      </c>
      <c r="AI21" s="118">
        <f>'Response zone f''n'!H20</f>
        <v>29.407389257050294</v>
      </c>
      <c r="AJ21" s="118">
        <f>'Response zone f''n'!H19</f>
        <v>28.134082352386368</v>
      </c>
      <c r="AK21" s="118">
        <f t="shared" si="16"/>
        <v>1.2733069046639258E-2</v>
      </c>
      <c r="AL21" s="118">
        <f t="shared" si="17"/>
        <v>8.9699360379658231</v>
      </c>
      <c r="AM21" s="66">
        <f>'Response zone f''n'!H20</f>
        <v>29.407389257050294</v>
      </c>
      <c r="AN21" s="66">
        <f>'Response zone f''n'!H19</f>
        <v>28.134082352386368</v>
      </c>
      <c r="AO21" s="66">
        <f t="shared" si="18"/>
        <v>1.2733069046639258E-2</v>
      </c>
      <c r="AP21" s="66">
        <f t="shared" si="19"/>
        <v>18.596529179735882</v>
      </c>
      <c r="AQ21" s="118">
        <f>'Response zone f''n'!T20</f>
        <v>60.635625781850109</v>
      </c>
      <c r="AR21" s="118">
        <f>'Response zone f''n'!T19</f>
        <v>59.654473260278507</v>
      </c>
      <c r="AS21" s="118">
        <f t="shared" si="20"/>
        <v>9.8115252157160177E-3</v>
      </c>
      <c r="AT21" s="118">
        <f t="shared" si="21"/>
        <v>8.9241096512893137</v>
      </c>
      <c r="AU21" s="66">
        <f>'Response zone f''n'!AF20</f>
        <v>77.666659811976075</v>
      </c>
      <c r="AV21" s="66">
        <f>'Response zone f''n'!AF19</f>
        <v>77.089918023681363</v>
      </c>
      <c r="AW21" s="160">
        <f t="shared" si="22"/>
        <v>5.7674178829471142E-3</v>
      </c>
      <c r="AX21" s="66">
        <f t="shared" si="23"/>
        <v>1.3507966316270872</v>
      </c>
      <c r="AY21" s="118">
        <f>'Response zone f''n'!U20</f>
        <v>38.702223784070291</v>
      </c>
      <c r="AZ21" s="118">
        <f>'Response zone f''n'!U19</f>
        <v>37.391521868540622</v>
      </c>
      <c r="BA21" s="118">
        <f t="shared" si="24"/>
        <v>1.3107019155296697E-2</v>
      </c>
      <c r="BB21" s="118">
        <f t="shared" si="25"/>
        <v>7.2294605752791812</v>
      </c>
      <c r="BC21" s="66">
        <f>'Response zone f''n'!T20</f>
        <v>60.635625781850109</v>
      </c>
      <c r="BD21" s="66">
        <f>'Response zone f''n'!T19</f>
        <v>59.654473260278507</v>
      </c>
      <c r="BE21" s="66">
        <f t="shared" si="26"/>
        <v>9.8115252157160177E-3</v>
      </c>
      <c r="BF21" s="66">
        <f t="shared" si="27"/>
        <v>7.3602108123639614</v>
      </c>
      <c r="BG21" s="118">
        <f>'Response zone f''n'!AG20</f>
        <v>65.181221938737949</v>
      </c>
      <c r="BH21" s="118">
        <f>'Response zone f''n'!AG19</f>
        <v>64.298310632341554</v>
      </c>
      <c r="BI21" s="118">
        <f t="shared" si="28"/>
        <v>8.8291130639639448E-3</v>
      </c>
      <c r="BJ21" s="118">
        <f t="shared" si="29"/>
        <v>11.678766518010965</v>
      </c>
      <c r="BK21" s="66">
        <f>'Response zone f''n'!U20</f>
        <v>38.702223784070291</v>
      </c>
      <c r="BL21" s="66">
        <f>'Response zone f''n'!U19</f>
        <v>37.391521868540622</v>
      </c>
      <c r="BM21" s="66">
        <f t="shared" si="30"/>
        <v>1.3107019155296697E-2</v>
      </c>
      <c r="BN21" s="66">
        <f t="shared" si="31"/>
        <v>19.867916766346926</v>
      </c>
      <c r="BO21" s="118">
        <f>'Response zone f''n'!H20</f>
        <v>29.407389257050294</v>
      </c>
      <c r="BP21" s="118">
        <f>'Response zone f''n'!H19</f>
        <v>28.134082352386368</v>
      </c>
      <c r="BQ21" s="118">
        <f t="shared" si="32"/>
        <v>1.2733069046639258E-2</v>
      </c>
      <c r="BR21" s="118">
        <f t="shared" si="33"/>
        <v>0</v>
      </c>
      <c r="BS21" s="66">
        <f>'Response zone f''n'!I20</f>
        <v>11.159359089369136</v>
      </c>
      <c r="BT21" s="66">
        <f>'Response zone f''n'!I19</f>
        <v>10.196066645312749</v>
      </c>
      <c r="BU21" s="66">
        <f t="shared" si="34"/>
        <v>9.6329244405638729E-3</v>
      </c>
      <c r="BV21" s="66">
        <f t="shared" si="35"/>
        <v>49.005391554331347</v>
      </c>
      <c r="BW21" s="118">
        <f>'Response zone f''n'!H20</f>
        <v>29.407389257050294</v>
      </c>
      <c r="BX21" s="118">
        <f>'Response zone f''n'!H19</f>
        <v>28.134082352386368</v>
      </c>
      <c r="BY21" s="118">
        <f t="shared" si="36"/>
        <v>1.2733069046639258E-2</v>
      </c>
      <c r="BZ21" s="118">
        <f t="shared" si="37"/>
        <v>110.26358782698597</v>
      </c>
      <c r="CA21" s="66">
        <f>'Response zone f''n'!H20</f>
        <v>29.407389257050294</v>
      </c>
      <c r="CB21" s="66">
        <f>'Response zone f''n'!H19</f>
        <v>28.134082352386368</v>
      </c>
      <c r="CC21" s="66">
        <f t="shared" si="38"/>
        <v>1.2733069046639258E-2</v>
      </c>
      <c r="CD21" s="66">
        <f t="shared" si="39"/>
        <v>20.869573000596688</v>
      </c>
      <c r="CE21" s="118">
        <f>'Response zone f''n'!I20</f>
        <v>11.159359089369136</v>
      </c>
      <c r="CF21" s="118">
        <f>'Response zone f''n'!I19</f>
        <v>10.196066645312749</v>
      </c>
      <c r="CG21" s="118">
        <f t="shared" si="40"/>
        <v>9.6329244405638729E-3</v>
      </c>
      <c r="CH21" s="118">
        <f t="shared" si="41"/>
        <v>11.210212600920828</v>
      </c>
      <c r="CI21" s="66">
        <f>'Response zone f''n'!T20</f>
        <v>60.635625781850109</v>
      </c>
      <c r="CJ21" s="66">
        <f>'Response zone f''n'!T19</f>
        <v>59.654473260278507</v>
      </c>
      <c r="CK21" s="66">
        <f t="shared" si="42"/>
        <v>9.8115252157160177E-3</v>
      </c>
      <c r="CL21" s="66">
        <f t="shared" si="43"/>
        <v>3.7054049145269663</v>
      </c>
      <c r="CM21" s="118">
        <f>'Response zone f''n'!O20</f>
        <v>24.190089535036869</v>
      </c>
      <c r="CN21" s="118">
        <f>'Response zone f''n'!O19</f>
        <v>23.128541357362593</v>
      </c>
      <c r="CO21" s="118">
        <f t="shared" si="44"/>
        <v>1.0615481776742755E-2</v>
      </c>
      <c r="CP21" s="118">
        <f t="shared" si="45"/>
        <v>1.668753735303961</v>
      </c>
      <c r="CQ21" s="66">
        <f>'Response zone f''n'!U20</f>
        <v>38.702223784070291</v>
      </c>
      <c r="CR21" s="66">
        <f>'Response zone f''n'!U19</f>
        <v>37.391521868540622</v>
      </c>
      <c r="CS21" s="66">
        <f t="shared" si="46"/>
        <v>1.3107019155296697E-2</v>
      </c>
      <c r="CT21" s="66">
        <f t="shared" si="47"/>
        <v>3.1168753691678655</v>
      </c>
      <c r="CU21" s="118">
        <f>'Response zone f''n'!AB20</f>
        <v>25.936895432347619</v>
      </c>
      <c r="CV21" s="118">
        <f>'Response zone f''n'!AB19</f>
        <v>24.638537639458693</v>
      </c>
      <c r="CW21" s="118">
        <f t="shared" si="48"/>
        <v>1.2983577928889253E-2</v>
      </c>
      <c r="CX21" s="118">
        <f t="shared" si="49"/>
        <v>0</v>
      </c>
    </row>
    <row r="22" spans="1:102" x14ac:dyDescent="0.25">
      <c r="A22" s="66">
        <v>2029</v>
      </c>
      <c r="B22" s="163">
        <v>19</v>
      </c>
      <c r="C22" s="111">
        <f>'Response zone f''n'!I21</f>
        <v>12.109585104467509</v>
      </c>
      <c r="D22" s="111">
        <f>'Response zone f''n'!I20</f>
        <v>11.159359089369136</v>
      </c>
      <c r="E22" s="118">
        <f t="shared" si="0"/>
        <v>9.5022601509837309E-3</v>
      </c>
      <c r="F22" s="118">
        <f t="shared" si="1"/>
        <v>6.2129667092437462</v>
      </c>
      <c r="G22" s="66">
        <f>'Response zone f''n'!H21</f>
        <v>30.617481707745991</v>
      </c>
      <c r="H22" s="66">
        <f>'Response zone f''n'!H20</f>
        <v>29.407389257050294</v>
      </c>
      <c r="I22" s="66">
        <f t="shared" si="2"/>
        <v>1.2100924506956972E-2</v>
      </c>
      <c r="J22" s="66">
        <f t="shared" si="3"/>
        <v>1.5841441281302444</v>
      </c>
      <c r="K22" s="118">
        <f>'Response zone f''n'!H21</f>
        <v>30.617481707745991</v>
      </c>
      <c r="L22" s="118">
        <f>'Response zone f''n'!H20</f>
        <v>29.407389257050294</v>
      </c>
      <c r="M22" s="118">
        <f t="shared" si="4"/>
        <v>1.2100924506956972E-2</v>
      </c>
      <c r="N22" s="118">
        <f t="shared" si="5"/>
        <v>5.1628697266790251</v>
      </c>
      <c r="O22" s="66">
        <f>'Response zone f''n'!AH21</f>
        <v>51.112533302356944</v>
      </c>
      <c r="P22" s="66">
        <f>'Response zone f''n'!AH20</f>
        <v>50.013291984382803</v>
      </c>
      <c r="Q22" s="66">
        <f t="shared" si="6"/>
        <v>1.0992413179741405E-2</v>
      </c>
      <c r="R22" s="66">
        <f t="shared" si="7"/>
        <v>4.695591324088797</v>
      </c>
      <c r="S22" s="118">
        <f>'Response zone f''n'!AJ21</f>
        <v>15.77745502631171</v>
      </c>
      <c r="T22" s="118">
        <f>'Response zone f''n'!AJ20</f>
        <v>14.694768041054196</v>
      </c>
      <c r="U22" s="118">
        <f t="shared" si="8"/>
        <v>1.0826869852575137E-2</v>
      </c>
      <c r="V22" s="118">
        <f t="shared" si="9"/>
        <v>9.1879052234890182</v>
      </c>
      <c r="W22" s="66">
        <f>'Response zone f''n'!AI21</f>
        <v>37.190255919715412</v>
      </c>
      <c r="X22" s="66">
        <f>'Response zone f''n'!AI20</f>
        <v>35.932990478558722</v>
      </c>
      <c r="Y22" s="66">
        <f t="shared" si="10"/>
        <v>1.2572654411566901E-2</v>
      </c>
      <c r="Z22" s="66">
        <f t="shared" si="11"/>
        <v>18.6734695869768</v>
      </c>
      <c r="AA22" s="118">
        <f>'Response zone f''n'!AH21</f>
        <v>51.112533302356944</v>
      </c>
      <c r="AB22" s="118">
        <f>'Response zone f''n'!AH20</f>
        <v>50.013291984382803</v>
      </c>
      <c r="AC22" s="118">
        <f t="shared" si="12"/>
        <v>1.0992413179741405E-2</v>
      </c>
      <c r="AD22" s="118">
        <f t="shared" si="13"/>
        <v>15.928729558535993</v>
      </c>
      <c r="AE22" s="66">
        <f>'Response zone f''n'!H21</f>
        <v>30.617481707745991</v>
      </c>
      <c r="AF22" s="66">
        <f>'Response zone f''n'!H20</f>
        <v>29.407389257050294</v>
      </c>
      <c r="AG22" s="66">
        <f t="shared" si="14"/>
        <v>1.2100924506956972E-2</v>
      </c>
      <c r="AH22" s="66">
        <f t="shared" si="15"/>
        <v>5.935260000061314</v>
      </c>
      <c r="AI22" s="118">
        <f>'Response zone f''n'!H21</f>
        <v>30.617481707745991</v>
      </c>
      <c r="AJ22" s="118">
        <f>'Response zone f''n'!H20</f>
        <v>29.407389257050294</v>
      </c>
      <c r="AK22" s="118">
        <f t="shared" si="16"/>
        <v>1.2100924506956972E-2</v>
      </c>
      <c r="AL22" s="118">
        <f t="shared" si="17"/>
        <v>8.5246155840414755</v>
      </c>
      <c r="AM22" s="66">
        <f>'Response zone f''n'!H21</f>
        <v>30.617481707745991</v>
      </c>
      <c r="AN22" s="66">
        <f>'Response zone f''n'!H20</f>
        <v>29.407389257050294</v>
      </c>
      <c r="AO22" s="66">
        <f t="shared" si="18"/>
        <v>1.2100924506956972E-2</v>
      </c>
      <c r="AP22" s="66">
        <f t="shared" si="19"/>
        <v>17.67328794583123</v>
      </c>
      <c r="AQ22" s="118">
        <f>'Response zone f''n'!T21</f>
        <v>61.546881015392039</v>
      </c>
      <c r="AR22" s="118">
        <f>'Response zone f''n'!T20</f>
        <v>60.635625781850109</v>
      </c>
      <c r="AS22" s="118">
        <f t="shared" si="20"/>
        <v>9.1125523354192942E-3</v>
      </c>
      <c r="AT22" s="118">
        <f t="shared" si="21"/>
        <v>8.2883562398774</v>
      </c>
      <c r="AU22" s="66">
        <f>'Response zone f''n'!AF21</f>
        <v>78.200076644250899</v>
      </c>
      <c r="AV22" s="66">
        <f>'Response zone f''n'!AF20</f>
        <v>77.666659811976075</v>
      </c>
      <c r="AW22" s="160">
        <f t="shared" si="22"/>
        <v>5.3341683227482407E-3</v>
      </c>
      <c r="AX22" s="66">
        <f t="shared" si="23"/>
        <v>1.2493245242736479</v>
      </c>
      <c r="AY22" s="118">
        <f>'Response zone f''n'!U21</f>
        <v>39.934668270979763</v>
      </c>
      <c r="AZ22" s="118">
        <f>'Response zone f''n'!U20</f>
        <v>38.702223784070291</v>
      </c>
      <c r="BA22" s="118">
        <f t="shared" si="24"/>
        <v>1.232444486909472E-2</v>
      </c>
      <c r="BB22" s="118">
        <f t="shared" si="25"/>
        <v>6.7978147615139566</v>
      </c>
      <c r="BC22" s="66">
        <f>'Response zone f''n'!T21</f>
        <v>61.546881015392039</v>
      </c>
      <c r="BD22" s="66">
        <f>'Response zone f''n'!T20</f>
        <v>60.635625781850109</v>
      </c>
      <c r="BE22" s="66">
        <f t="shared" si="26"/>
        <v>9.1125523354192942E-3</v>
      </c>
      <c r="BF22" s="66">
        <f t="shared" si="27"/>
        <v>6.8358695261724352</v>
      </c>
      <c r="BG22" s="118">
        <f>'Response zone f''n'!AG21</f>
        <v>65.999966625901521</v>
      </c>
      <c r="BH22" s="118">
        <f>'Response zone f''n'!AG20</f>
        <v>65.181221938737949</v>
      </c>
      <c r="BI22" s="118">
        <f t="shared" si="28"/>
        <v>8.1874468716357281E-3</v>
      </c>
      <c r="BJ22" s="118">
        <f t="shared" si="29"/>
        <v>10.82999840411189</v>
      </c>
      <c r="BK22" s="66">
        <f>'Response zone f''n'!U21</f>
        <v>39.934668270979763</v>
      </c>
      <c r="BL22" s="66">
        <f>'Response zone f''n'!U20</f>
        <v>38.702223784070291</v>
      </c>
      <c r="BM22" s="66">
        <f t="shared" si="30"/>
        <v>1.232444486909472E-2</v>
      </c>
      <c r="BN22" s="66">
        <f t="shared" si="31"/>
        <v>18.681672922683887</v>
      </c>
      <c r="BO22" s="118">
        <f>'Response zone f''n'!H21</f>
        <v>30.617481707745991</v>
      </c>
      <c r="BP22" s="118">
        <f>'Response zone f''n'!H20</f>
        <v>29.407389257050294</v>
      </c>
      <c r="BQ22" s="118">
        <f t="shared" si="32"/>
        <v>1.2100924506956972E-2</v>
      </c>
      <c r="BR22" s="118">
        <f t="shared" si="33"/>
        <v>0</v>
      </c>
      <c r="BS22" s="66">
        <f>'Response zone f''n'!I21</f>
        <v>12.109585104467509</v>
      </c>
      <c r="BT22" s="66">
        <f>'Response zone f''n'!I20</f>
        <v>11.159359089369136</v>
      </c>
      <c r="BU22" s="66">
        <f t="shared" si="34"/>
        <v>9.5022601509837309E-3</v>
      </c>
      <c r="BV22" s="66">
        <f t="shared" si="35"/>
        <v>48.340665622704648</v>
      </c>
      <c r="BW22" s="118">
        <f>'Response zone f''n'!H21</f>
        <v>30.617481707745991</v>
      </c>
      <c r="BX22" s="118">
        <f>'Response zone f''n'!H20</f>
        <v>29.407389257050294</v>
      </c>
      <c r="BY22" s="118">
        <f t="shared" si="36"/>
        <v>1.2100924506956972E-2</v>
      </c>
      <c r="BZ22" s="118">
        <f t="shared" si="37"/>
        <v>104.78945392295248</v>
      </c>
      <c r="CA22" s="66">
        <f>'Response zone f''n'!H21</f>
        <v>30.617481707745991</v>
      </c>
      <c r="CB22" s="66">
        <f>'Response zone f''n'!H20</f>
        <v>29.407389257050294</v>
      </c>
      <c r="CC22" s="66">
        <f t="shared" si="38"/>
        <v>1.2100924506956972E-2</v>
      </c>
      <c r="CD22" s="66">
        <f t="shared" si="39"/>
        <v>19.833484484190656</v>
      </c>
      <c r="CE22" s="118">
        <f>'Response zone f''n'!I21</f>
        <v>12.109585104467509</v>
      </c>
      <c r="CF22" s="118">
        <f>'Response zone f''n'!I20</f>
        <v>11.159359089369136</v>
      </c>
      <c r="CG22" s="118">
        <f t="shared" si="40"/>
        <v>9.5022601509837309E-3</v>
      </c>
      <c r="CH22" s="118">
        <f t="shared" si="41"/>
        <v>11.0581534339898</v>
      </c>
      <c r="CI22" s="66">
        <f>'Response zone f''n'!T21</f>
        <v>61.546881015392039</v>
      </c>
      <c r="CJ22" s="66">
        <f>'Response zone f''n'!T20</f>
        <v>60.635625781850109</v>
      </c>
      <c r="CK22" s="66">
        <f t="shared" si="42"/>
        <v>9.1125523354192942E-3</v>
      </c>
      <c r="CL22" s="66">
        <f t="shared" si="43"/>
        <v>3.4414319349107143</v>
      </c>
      <c r="CM22" s="118">
        <f>'Response zone f''n'!O21</f>
        <v>25.206941436480808</v>
      </c>
      <c r="CN22" s="118">
        <f>'Response zone f''n'!O20</f>
        <v>24.190089535036869</v>
      </c>
      <c r="CO22" s="118">
        <f t="shared" si="44"/>
        <v>1.016851901443939E-2</v>
      </c>
      <c r="CP22" s="118">
        <f t="shared" si="45"/>
        <v>1.5984911890698719</v>
      </c>
      <c r="CQ22" s="66">
        <f>'Response zone f''n'!U21</f>
        <v>39.934668270979763</v>
      </c>
      <c r="CR22" s="66">
        <f>'Response zone f''n'!U20</f>
        <v>38.702223784070291</v>
      </c>
      <c r="CS22" s="66">
        <f t="shared" si="46"/>
        <v>1.232444486909472E-2</v>
      </c>
      <c r="CT22" s="66">
        <f t="shared" si="47"/>
        <v>2.9307776387604627</v>
      </c>
      <c r="CU22" s="118">
        <f>'Response zone f''n'!AB21</f>
        <v>27.17529164660359</v>
      </c>
      <c r="CV22" s="118">
        <f>'Response zone f''n'!AB20</f>
        <v>25.936895432347619</v>
      </c>
      <c r="CW22" s="118">
        <f t="shared" si="48"/>
        <v>1.2383962142559711E-2</v>
      </c>
      <c r="CX22" s="118">
        <f t="shared" si="49"/>
        <v>0</v>
      </c>
    </row>
    <row r="23" spans="1:102" x14ac:dyDescent="0.25">
      <c r="A23" s="66">
        <v>2030</v>
      </c>
      <c r="B23" s="163">
        <v>20</v>
      </c>
      <c r="C23" s="111">
        <f>'Response zone f''n'!I22</f>
        <v>13.044554079659706</v>
      </c>
      <c r="D23" s="111">
        <f>'Response zone f''n'!I21</f>
        <v>12.109585104467509</v>
      </c>
      <c r="E23" s="118">
        <f t="shared" si="0"/>
        <v>9.3496897519219687E-3</v>
      </c>
      <c r="F23" s="118">
        <f t="shared" si="1"/>
        <v>6.1132099361050285</v>
      </c>
      <c r="G23" s="66">
        <f>'Response zone f''n'!H22</f>
        <v>31.769028528490363</v>
      </c>
      <c r="H23" s="66">
        <f>'Response zone f''n'!H21</f>
        <v>30.617481707745991</v>
      </c>
      <c r="I23" s="66">
        <f t="shared" si="2"/>
        <v>1.1515468207443718E-2</v>
      </c>
      <c r="J23" s="66">
        <f t="shared" si="3"/>
        <v>1.5075014585046649</v>
      </c>
      <c r="K23" s="118">
        <f>'Response zone f''n'!H22</f>
        <v>31.769028528490363</v>
      </c>
      <c r="L23" s="118">
        <f>'Response zone f''n'!H21</f>
        <v>30.617481707745991</v>
      </c>
      <c r="M23" s="118">
        <f t="shared" si="4"/>
        <v>1.1515468207443718E-2</v>
      </c>
      <c r="N23" s="118">
        <f t="shared" si="5"/>
        <v>4.9130842988538399</v>
      </c>
      <c r="O23" s="66">
        <f>'Response zone f''n'!AH22</f>
        <v>52.141369567681494</v>
      </c>
      <c r="P23" s="66">
        <f>'Response zone f''n'!AH21</f>
        <v>51.112533302356944</v>
      </c>
      <c r="Q23" s="66">
        <f t="shared" si="6"/>
        <v>1.02883626532455E-2</v>
      </c>
      <c r="R23" s="66">
        <f t="shared" si="7"/>
        <v>4.3948444826193525</v>
      </c>
      <c r="S23" s="118">
        <f>'Response zone f''n'!AJ22</f>
        <v>16.831788974534128</v>
      </c>
      <c r="T23" s="118">
        <f>'Response zone f''n'!AJ21</f>
        <v>15.77745502631171</v>
      </c>
      <c r="U23" s="118">
        <f t="shared" si="8"/>
        <v>1.0543339482224176E-2</v>
      </c>
      <c r="V23" s="118">
        <f t="shared" si="9"/>
        <v>8.9472954991423492</v>
      </c>
      <c r="W23" s="66">
        <f>'Response zone f''n'!AI22</f>
        <v>38.377486818182575</v>
      </c>
      <c r="X23" s="66">
        <f>'Response zone f''n'!AI21</f>
        <v>37.190255919715412</v>
      </c>
      <c r="Y23" s="66">
        <f t="shared" si="10"/>
        <v>1.1872308984671634E-2</v>
      </c>
      <c r="Z23" s="66">
        <f t="shared" si="11"/>
        <v>17.633285183476822</v>
      </c>
      <c r="AA23" s="118">
        <f>'Response zone f''n'!AH22</f>
        <v>52.141369567681494</v>
      </c>
      <c r="AB23" s="118">
        <f>'Response zone f''n'!AH21</f>
        <v>51.112533302356944</v>
      </c>
      <c r="AC23" s="118">
        <f t="shared" si="12"/>
        <v>1.02883626532455E-2</v>
      </c>
      <c r="AD23" s="118">
        <f t="shared" si="13"/>
        <v>14.908514047280804</v>
      </c>
      <c r="AE23" s="66">
        <f>'Response zone f''n'!H22</f>
        <v>31.769028528490363</v>
      </c>
      <c r="AF23" s="66">
        <f>'Response zone f''n'!H21</f>
        <v>30.617481707745991</v>
      </c>
      <c r="AG23" s="66">
        <f t="shared" si="14"/>
        <v>1.1515468207443718E-2</v>
      </c>
      <c r="AH23" s="66">
        <f t="shared" si="15"/>
        <v>5.6481054645308086</v>
      </c>
      <c r="AI23" s="118">
        <f>'Response zone f''n'!H22</f>
        <v>31.769028528490363</v>
      </c>
      <c r="AJ23" s="118">
        <f>'Response zone f''n'!H21</f>
        <v>30.617481707745991</v>
      </c>
      <c r="AK23" s="118">
        <f t="shared" si="16"/>
        <v>1.1515468207443718E-2</v>
      </c>
      <c r="AL23" s="118">
        <f t="shared" si="17"/>
        <v>8.1121851212502509</v>
      </c>
      <c r="AM23" s="66">
        <f>'Response zone f''n'!H22</f>
        <v>31.769028528490363</v>
      </c>
      <c r="AN23" s="66">
        <f>'Response zone f''n'!H21</f>
        <v>30.617481707745991</v>
      </c>
      <c r="AO23" s="66">
        <f t="shared" si="18"/>
        <v>1.1515468207443718E-2</v>
      </c>
      <c r="AP23" s="66">
        <f t="shared" si="19"/>
        <v>16.818234453426584</v>
      </c>
      <c r="AQ23" s="118">
        <f>'Response zone f''n'!T22</f>
        <v>62.396171703450086</v>
      </c>
      <c r="AR23" s="118">
        <f>'Response zone f''n'!T21</f>
        <v>61.546881015392039</v>
      </c>
      <c r="AS23" s="118">
        <f t="shared" si="20"/>
        <v>8.492906880580478E-3</v>
      </c>
      <c r="AT23" s="118">
        <f t="shared" si="21"/>
        <v>7.7247553865618439</v>
      </c>
      <c r="AU23" s="66">
        <f>'Response zone f''n'!AF22</f>
        <v>78.695350167643284</v>
      </c>
      <c r="AV23" s="66">
        <f>'Response zone f''n'!AF21</f>
        <v>78.200076644250899</v>
      </c>
      <c r="AW23" s="160">
        <f t="shared" si="22"/>
        <v>4.9527352339238462E-3</v>
      </c>
      <c r="AX23" s="66">
        <f t="shared" si="23"/>
        <v>1.1599884397324971</v>
      </c>
      <c r="AY23" s="118">
        <f>'Response zone f''n'!U22</f>
        <v>41.096122840586581</v>
      </c>
      <c r="AZ23" s="118">
        <f>'Response zone f''n'!U21</f>
        <v>39.934668270979763</v>
      </c>
      <c r="BA23" s="118">
        <f t="shared" si="24"/>
        <v>1.1614545696068177E-2</v>
      </c>
      <c r="BB23" s="118">
        <f t="shared" si="25"/>
        <v>6.4062544820170952</v>
      </c>
      <c r="BC23" s="66">
        <f>'Response zone f''n'!T22</f>
        <v>62.396171703450086</v>
      </c>
      <c r="BD23" s="66">
        <f>'Response zone f''n'!T21</f>
        <v>61.546881015392039</v>
      </c>
      <c r="BE23" s="66">
        <f t="shared" si="26"/>
        <v>8.492906880580478E-3</v>
      </c>
      <c r="BF23" s="66">
        <f t="shared" si="27"/>
        <v>6.3710364776641857</v>
      </c>
      <c r="BG23" s="118">
        <f>'Response zone f''n'!AG22</f>
        <v>66.761974771592634</v>
      </c>
      <c r="BH23" s="118">
        <f>'Response zone f''n'!AG21</f>
        <v>65.999966625901521</v>
      </c>
      <c r="BI23" s="118">
        <f t="shared" si="28"/>
        <v>7.6200814569111234E-3</v>
      </c>
      <c r="BJ23" s="118">
        <f t="shared" si="29"/>
        <v>10.079512125257031</v>
      </c>
      <c r="BK23" s="66">
        <f>'Response zone f''n'!U22</f>
        <v>41.096122840586581</v>
      </c>
      <c r="BL23" s="66">
        <f>'Response zone f''n'!U21</f>
        <v>39.934668270979763</v>
      </c>
      <c r="BM23" s="66">
        <f t="shared" si="30"/>
        <v>1.1614545696068177E-2</v>
      </c>
      <c r="BN23" s="66">
        <f t="shared" si="31"/>
        <v>17.605591663087178</v>
      </c>
      <c r="BO23" s="118">
        <f>'Response zone f''n'!H22</f>
        <v>31.769028528490363</v>
      </c>
      <c r="BP23" s="118">
        <f>'Response zone f''n'!H21</f>
        <v>30.617481707745991</v>
      </c>
      <c r="BQ23" s="118">
        <f t="shared" si="32"/>
        <v>1.1515468207443718E-2</v>
      </c>
      <c r="BR23" s="118">
        <f t="shared" si="33"/>
        <v>0</v>
      </c>
      <c r="BS23" s="66">
        <f>'Response zone f''n'!I22</f>
        <v>13.044554079659706</v>
      </c>
      <c r="BT23" s="66">
        <f>'Response zone f''n'!I21</f>
        <v>12.109585104467509</v>
      </c>
      <c r="BU23" s="66">
        <f t="shared" si="34"/>
        <v>9.3496897519219687E-3</v>
      </c>
      <c r="BV23" s="66">
        <f t="shared" si="35"/>
        <v>47.564497160909404</v>
      </c>
      <c r="BW23" s="118">
        <f>'Response zone f''n'!H22</f>
        <v>31.769028528490363</v>
      </c>
      <c r="BX23" s="118">
        <f>'Response zone f''n'!H21</f>
        <v>30.617481707745991</v>
      </c>
      <c r="BY23" s="118">
        <f t="shared" si="36"/>
        <v>1.1515468207443718E-2</v>
      </c>
      <c r="BZ23" s="118">
        <f t="shared" si="37"/>
        <v>99.719622614900288</v>
      </c>
      <c r="CA23" s="66">
        <f>'Response zone f''n'!H22</f>
        <v>31.769028528490363</v>
      </c>
      <c r="CB23" s="66">
        <f>'Response zone f''n'!H21</f>
        <v>30.617481707745991</v>
      </c>
      <c r="CC23" s="66">
        <f t="shared" si="38"/>
        <v>1.1515468207443718E-2</v>
      </c>
      <c r="CD23" s="66">
        <f t="shared" si="39"/>
        <v>18.873918260478398</v>
      </c>
      <c r="CE23" s="118">
        <f>'Response zone f''n'!I22</f>
        <v>13.044554079659706</v>
      </c>
      <c r="CF23" s="118">
        <f>'Response zone f''n'!I21</f>
        <v>12.109585104467509</v>
      </c>
      <c r="CG23" s="118">
        <f t="shared" si="40"/>
        <v>9.3496897519219687E-3</v>
      </c>
      <c r="CH23" s="118">
        <f t="shared" si="41"/>
        <v>10.8806012668735</v>
      </c>
      <c r="CI23" s="66">
        <f>'Response zone f''n'!T22</f>
        <v>62.396171703450086</v>
      </c>
      <c r="CJ23" s="66">
        <f>'Response zone f''n'!T21</f>
        <v>61.546881015392039</v>
      </c>
      <c r="CK23" s="66">
        <f t="shared" si="42"/>
        <v>8.492906880580478E-3</v>
      </c>
      <c r="CL23" s="66">
        <f t="shared" si="43"/>
        <v>3.2074176238690146</v>
      </c>
      <c r="CM23" s="118">
        <f>'Response zone f''n'!O22</f>
        <v>26.182085488220846</v>
      </c>
      <c r="CN23" s="118">
        <f>'Response zone f''n'!O21</f>
        <v>25.206941436480808</v>
      </c>
      <c r="CO23" s="118">
        <f t="shared" si="44"/>
        <v>9.7514405174003831E-3</v>
      </c>
      <c r="CP23" s="118">
        <f t="shared" si="45"/>
        <v>1.5329264493353401</v>
      </c>
      <c r="CQ23" s="66">
        <f>'Response zone f''n'!U22</f>
        <v>41.096122840586581</v>
      </c>
      <c r="CR23" s="66">
        <f>'Response zone f''n'!U21</f>
        <v>39.934668270979763</v>
      </c>
      <c r="CS23" s="66">
        <f t="shared" si="46"/>
        <v>1.1614545696068177E-2</v>
      </c>
      <c r="CT23" s="66">
        <f t="shared" si="47"/>
        <v>2.7619621956164049</v>
      </c>
      <c r="CU23" s="118">
        <f>'Response zone f''n'!AB22</f>
        <v>28.357484519823988</v>
      </c>
      <c r="CV23" s="118">
        <f>'Response zone f''n'!AB21</f>
        <v>27.17529164660359</v>
      </c>
      <c r="CW23" s="118">
        <f t="shared" si="48"/>
        <v>1.1821928732203979E-2</v>
      </c>
      <c r="CX23" s="118">
        <f t="shared" si="49"/>
        <v>0</v>
      </c>
    </row>
    <row r="24" spans="1:102" x14ac:dyDescent="0.25">
      <c r="A24" s="66">
        <v>2031</v>
      </c>
      <c r="B24" s="163">
        <v>21</v>
      </c>
      <c r="C24" s="111">
        <f>'Response zone f''n'!I23</f>
        <v>13.962690756425729</v>
      </c>
      <c r="D24" s="111">
        <f>'Response zone f''n'!I22</f>
        <v>13.044554079659706</v>
      </c>
      <c r="E24" s="118">
        <f t="shared" si="0"/>
        <v>9.1813667676602321E-3</v>
      </c>
      <c r="F24" s="118">
        <f t="shared" si="1"/>
        <v>6.003153477851729</v>
      </c>
      <c r="G24" s="66">
        <f>'Response zone f''n'!H23</f>
        <v>32.866299098407801</v>
      </c>
      <c r="H24" s="66">
        <f>'Response zone f''n'!H22</f>
        <v>31.769028528490363</v>
      </c>
      <c r="I24" s="66">
        <f t="shared" si="2"/>
        <v>1.0972705699174377E-2</v>
      </c>
      <c r="J24" s="66">
        <f t="shared" si="3"/>
        <v>1.4364478757846173</v>
      </c>
      <c r="K24" s="118">
        <f>'Response zone f''n'!H23</f>
        <v>32.866299098407801</v>
      </c>
      <c r="L24" s="118">
        <f>'Response zone f''n'!H22</f>
        <v>31.769028528490363</v>
      </c>
      <c r="M24" s="118">
        <f t="shared" si="4"/>
        <v>1.0972705699174377E-2</v>
      </c>
      <c r="N24" s="118">
        <f t="shared" si="5"/>
        <v>4.6815142133525942</v>
      </c>
      <c r="O24" s="66">
        <f>'Response zone f''n'!AH23</f>
        <v>53.106976994431776</v>
      </c>
      <c r="P24" s="66">
        <f>'Response zone f''n'!AH22</f>
        <v>52.141369567681494</v>
      </c>
      <c r="Q24" s="66">
        <f t="shared" si="6"/>
        <v>9.6560742675028174E-3</v>
      </c>
      <c r="R24" s="66">
        <f t="shared" si="7"/>
        <v>4.124752027953698</v>
      </c>
      <c r="S24" s="118">
        <f>'Response zone f''n'!AJ23</f>
        <v>17.857416368163705</v>
      </c>
      <c r="T24" s="118">
        <f>'Response zone f''n'!AJ22</f>
        <v>16.831788974534128</v>
      </c>
      <c r="U24" s="118">
        <f t="shared" si="8"/>
        <v>1.025627393629577E-2</v>
      </c>
      <c r="V24" s="118">
        <f t="shared" si="9"/>
        <v>8.7036857518346356</v>
      </c>
      <c r="W24" s="66">
        <f>'Response zone f''n'!AI23</f>
        <v>39.500716920505269</v>
      </c>
      <c r="X24" s="66">
        <f>'Response zone f''n'!AI22</f>
        <v>38.377486818182575</v>
      </c>
      <c r="Y24" s="66">
        <f t="shared" si="10"/>
        <v>1.1232301023226938E-2</v>
      </c>
      <c r="Z24" s="66">
        <f t="shared" si="11"/>
        <v>16.682716686782488</v>
      </c>
      <c r="AA24" s="118">
        <f>'Response zone f''n'!AH23</f>
        <v>53.106976994431776</v>
      </c>
      <c r="AB24" s="118">
        <f>'Response zone f''n'!AH22</f>
        <v>52.141369567681494</v>
      </c>
      <c r="AC24" s="118">
        <f t="shared" si="12"/>
        <v>9.6560742675028174E-3</v>
      </c>
      <c r="AD24" s="118">
        <f t="shared" si="13"/>
        <v>13.992286597055411</v>
      </c>
      <c r="AE24" s="66">
        <f>'Response zone f''n'!H23</f>
        <v>32.866299098407801</v>
      </c>
      <c r="AF24" s="66">
        <f>'Response zone f''n'!H22</f>
        <v>31.769028528490363</v>
      </c>
      <c r="AG24" s="66">
        <f t="shared" si="14"/>
        <v>1.0972705699174377E-2</v>
      </c>
      <c r="AH24" s="66">
        <f t="shared" si="15"/>
        <v>5.3818913746063641</v>
      </c>
      <c r="AI24" s="118">
        <f>'Response zone f''n'!H23</f>
        <v>32.866299098407801</v>
      </c>
      <c r="AJ24" s="118">
        <f>'Response zone f''n'!H22</f>
        <v>31.769028528490363</v>
      </c>
      <c r="AK24" s="118">
        <f t="shared" si="16"/>
        <v>1.0972705699174377E-2</v>
      </c>
      <c r="AL24" s="118">
        <f t="shared" si="17"/>
        <v>7.7298307206615817</v>
      </c>
      <c r="AM24" s="66">
        <f>'Response zone f''n'!H23</f>
        <v>32.866299098407801</v>
      </c>
      <c r="AN24" s="66">
        <f>'Response zone f''n'!H22</f>
        <v>31.769028528490363</v>
      </c>
      <c r="AO24" s="66">
        <f t="shared" si="18"/>
        <v>1.0972705699174377E-2</v>
      </c>
      <c r="AP24" s="66">
        <f t="shared" si="19"/>
        <v>16.025534846935287</v>
      </c>
      <c r="AQ24" s="118">
        <f>'Response zone f''n'!T23</f>
        <v>63.190225592122815</v>
      </c>
      <c r="AR24" s="118">
        <f>'Response zone f''n'!T22</f>
        <v>62.396171703450086</v>
      </c>
      <c r="AS24" s="118">
        <f t="shared" si="20"/>
        <v>7.9405388867272823E-3</v>
      </c>
      <c r="AT24" s="118">
        <f t="shared" si="21"/>
        <v>7.2223470008490125</v>
      </c>
      <c r="AU24" s="66">
        <f>'Response zone f''n'!AF23</f>
        <v>79.156833499100827</v>
      </c>
      <c r="AV24" s="66">
        <f>'Response zone f''n'!AF22</f>
        <v>78.695350167643284</v>
      </c>
      <c r="AW24" s="160">
        <f t="shared" si="22"/>
        <v>4.6148333145754348E-3</v>
      </c>
      <c r="AX24" s="66">
        <f t="shared" si="23"/>
        <v>1.0808478635266812</v>
      </c>
      <c r="AY24" s="118">
        <f>'Response zone f''n'!U23</f>
        <v>42.192982478476303</v>
      </c>
      <c r="AZ24" s="118">
        <f>'Response zone f''n'!U22</f>
        <v>41.096122840586581</v>
      </c>
      <c r="BA24" s="118">
        <f t="shared" si="24"/>
        <v>1.0968596378897218E-2</v>
      </c>
      <c r="BB24" s="118">
        <f t="shared" si="25"/>
        <v>6.0499671319502566</v>
      </c>
      <c r="BC24" s="66">
        <f>'Response zone f''n'!T23</f>
        <v>63.190225592122815</v>
      </c>
      <c r="BD24" s="66">
        <f>'Response zone f''n'!T22</f>
        <v>62.396171703450086</v>
      </c>
      <c r="BE24" s="66">
        <f t="shared" si="26"/>
        <v>7.9405388867272823E-3</v>
      </c>
      <c r="BF24" s="66">
        <f t="shared" si="27"/>
        <v>5.9566722691056704</v>
      </c>
      <c r="BG24" s="118">
        <f>'Response zone f''n'!AG23</f>
        <v>67.473524884510709</v>
      </c>
      <c r="BH24" s="118">
        <f>'Response zone f''n'!AG22</f>
        <v>66.761974771592634</v>
      </c>
      <c r="BI24" s="118">
        <f t="shared" si="28"/>
        <v>7.115501129180757E-3</v>
      </c>
      <c r="BJ24" s="118">
        <f t="shared" si="29"/>
        <v>9.4120752270711652</v>
      </c>
      <c r="BK24" s="66">
        <f>'Response zone f''n'!U23</f>
        <v>42.192982478476303</v>
      </c>
      <c r="BL24" s="66">
        <f>'Response zone f''n'!U22</f>
        <v>41.096122840586581</v>
      </c>
      <c r="BM24" s="66">
        <f t="shared" si="30"/>
        <v>1.0968596378897218E-2</v>
      </c>
      <c r="BN24" s="66">
        <f t="shared" si="31"/>
        <v>16.626447044713366</v>
      </c>
      <c r="BO24" s="118">
        <f>'Response zone f''n'!H23</f>
        <v>32.866299098407801</v>
      </c>
      <c r="BP24" s="118">
        <f>'Response zone f''n'!H22</f>
        <v>31.769028528490363</v>
      </c>
      <c r="BQ24" s="118">
        <f t="shared" si="32"/>
        <v>1.0972705699174377E-2</v>
      </c>
      <c r="BR24" s="118">
        <f t="shared" si="33"/>
        <v>0</v>
      </c>
      <c r="BS24" s="66">
        <f>'Response zone f''n'!I23</f>
        <v>13.962690756425729</v>
      </c>
      <c r="BT24" s="66">
        <f>'Response zone f''n'!I22</f>
        <v>13.044554079659706</v>
      </c>
      <c r="BU24" s="66">
        <f t="shared" si="34"/>
        <v>9.1813667676602321E-3</v>
      </c>
      <c r="BV24" s="66">
        <f t="shared" si="35"/>
        <v>46.708190874875974</v>
      </c>
      <c r="BW24" s="118">
        <f>'Response zone f''n'!H23</f>
        <v>32.866299098407801</v>
      </c>
      <c r="BX24" s="118">
        <f>'Response zone f''n'!H22</f>
        <v>31.769028528490363</v>
      </c>
      <c r="BY24" s="118">
        <f t="shared" si="36"/>
        <v>1.0972705699174377E-2</v>
      </c>
      <c r="BZ24" s="118">
        <f t="shared" si="37"/>
        <v>95.019503477829602</v>
      </c>
      <c r="CA24" s="66">
        <f>'Response zone f''n'!H23</f>
        <v>32.866299098407801</v>
      </c>
      <c r="CB24" s="66">
        <f>'Response zone f''n'!H22</f>
        <v>31.769028528490363</v>
      </c>
      <c r="CC24" s="66">
        <f t="shared" si="38"/>
        <v>1.0972705699174377E-2</v>
      </c>
      <c r="CD24" s="66">
        <f t="shared" si="39"/>
        <v>17.984327404823404</v>
      </c>
      <c r="CE24" s="118">
        <f>'Response zone f''n'!I23</f>
        <v>13.962690756425729</v>
      </c>
      <c r="CF24" s="118">
        <f>'Response zone f''n'!I22</f>
        <v>13.044554079659706</v>
      </c>
      <c r="CG24" s="118">
        <f t="shared" si="40"/>
        <v>9.1813667676602321E-3</v>
      </c>
      <c r="CH24" s="118">
        <f t="shared" si="41"/>
        <v>10.68471719751968</v>
      </c>
      <c r="CI24" s="66">
        <f>'Response zone f''n'!T23</f>
        <v>63.190225592122815</v>
      </c>
      <c r="CJ24" s="66">
        <f>'Response zone f''n'!T22</f>
        <v>62.396171703450086</v>
      </c>
      <c r="CK24" s="66">
        <f t="shared" si="42"/>
        <v>7.9405388867272823E-3</v>
      </c>
      <c r="CL24" s="66">
        <f t="shared" si="43"/>
        <v>2.9988112110992069</v>
      </c>
      <c r="CM24" s="118">
        <f>'Response zone f''n'!O23</f>
        <v>27.118264127334253</v>
      </c>
      <c r="CN24" s="118">
        <f>'Response zone f''n'!O22</f>
        <v>26.182085488220846</v>
      </c>
      <c r="CO24" s="118">
        <f t="shared" si="44"/>
        <v>9.3617863911340752E-3</v>
      </c>
      <c r="CP24" s="118">
        <f t="shared" si="45"/>
        <v>1.4716728206862766</v>
      </c>
      <c r="CQ24" s="66">
        <f>'Response zone f''n'!U23</f>
        <v>42.192982478476303</v>
      </c>
      <c r="CR24" s="66">
        <f>'Response zone f''n'!U22</f>
        <v>41.096122840586581</v>
      </c>
      <c r="CS24" s="66">
        <f t="shared" si="46"/>
        <v>1.0968596378897218E-2</v>
      </c>
      <c r="CT24" s="66">
        <f t="shared" si="47"/>
        <v>2.6083541560945163</v>
      </c>
      <c r="CU24" s="118">
        <f>'Response zone f''n'!AB23</f>
        <v>29.487042898297478</v>
      </c>
      <c r="CV24" s="118">
        <f>'Response zone f''n'!AB22</f>
        <v>28.357484519823988</v>
      </c>
      <c r="CW24" s="118">
        <f t="shared" si="48"/>
        <v>1.1295583784734902E-2</v>
      </c>
      <c r="CX24" s="118">
        <f t="shared" si="49"/>
        <v>0</v>
      </c>
    </row>
    <row r="25" spans="1:102" x14ac:dyDescent="0.25">
      <c r="A25" s="66">
        <v>2032</v>
      </c>
      <c r="B25" s="163">
        <v>22</v>
      </c>
      <c r="C25" s="111">
        <f>'Response zone f''n'!I24</f>
        <v>14.862902408923917</v>
      </c>
      <c r="D25" s="111">
        <f>'Response zone f''n'!I23</f>
        <v>13.962690756425729</v>
      </c>
      <c r="E25" s="118">
        <f t="shared" si="0"/>
        <v>9.0021165249818749E-3</v>
      </c>
      <c r="F25" s="118">
        <f t="shared" si="1"/>
        <v>5.8859523306836836</v>
      </c>
      <c r="G25" s="66">
        <f>'Response zone f''n'!H24</f>
        <v>33.913190155691787</v>
      </c>
      <c r="H25" s="66">
        <f>'Response zone f''n'!H23</f>
        <v>32.866299098407801</v>
      </c>
      <c r="I25" s="66">
        <f t="shared" si="2"/>
        <v>1.046891057283986E-2</v>
      </c>
      <c r="J25" s="66">
        <f t="shared" si="3"/>
        <v>1.3704955520010393</v>
      </c>
      <c r="K25" s="118">
        <f>'Response zone f''n'!H24</f>
        <v>33.913190155691787</v>
      </c>
      <c r="L25" s="118">
        <f>'Response zone f''n'!H23</f>
        <v>32.866299098407801</v>
      </c>
      <c r="M25" s="118">
        <f t="shared" si="4"/>
        <v>1.046891057283986E-2</v>
      </c>
      <c r="N25" s="118">
        <f t="shared" si="5"/>
        <v>4.4665695944761152</v>
      </c>
      <c r="O25" s="66">
        <f>'Response zone f''n'!AH24</f>
        <v>54.015554626044363</v>
      </c>
      <c r="P25" s="66">
        <f>'Response zone f''n'!AH23</f>
        <v>53.106976994431776</v>
      </c>
      <c r="Q25" s="66">
        <f t="shared" si="6"/>
        <v>9.0857763161258723E-3</v>
      </c>
      <c r="R25" s="66">
        <f t="shared" si="7"/>
        <v>3.8811398138889608</v>
      </c>
      <c r="S25" s="118">
        <f>'Response zone f''n'!AJ24</f>
        <v>18.854366915113072</v>
      </c>
      <c r="T25" s="118">
        <f>'Response zone f''n'!AJ23</f>
        <v>17.857416368163705</v>
      </c>
      <c r="U25" s="118">
        <f t="shared" si="8"/>
        <v>9.9695054694936766E-3</v>
      </c>
      <c r="V25" s="118">
        <f t="shared" si="9"/>
        <v>8.4603281120052234</v>
      </c>
      <c r="W25" s="66">
        <f>'Response zone f''n'!AI24</f>
        <v>40.565315749037929</v>
      </c>
      <c r="X25" s="66">
        <f>'Response zone f''n'!AI23</f>
        <v>39.500716920505269</v>
      </c>
      <c r="Y25" s="66">
        <f t="shared" si="10"/>
        <v>1.0645988285326596E-2</v>
      </c>
      <c r="Z25" s="66">
        <f t="shared" si="11"/>
        <v>15.811898741642242</v>
      </c>
      <c r="AA25" s="118">
        <f>'Response zone f''n'!AH24</f>
        <v>54.015554626044363</v>
      </c>
      <c r="AB25" s="118">
        <f>'Response zone f''n'!AH23</f>
        <v>53.106976994431776</v>
      </c>
      <c r="AC25" s="118">
        <f t="shared" si="12"/>
        <v>9.0857763161258723E-3</v>
      </c>
      <c r="AD25" s="118">
        <f t="shared" si="13"/>
        <v>13.165887362716935</v>
      </c>
      <c r="AE25" s="66">
        <f>'Response zone f''n'!H24</f>
        <v>33.913190155691787</v>
      </c>
      <c r="AF25" s="66">
        <f>'Response zone f''n'!H23</f>
        <v>32.866299098407801</v>
      </c>
      <c r="AG25" s="66">
        <f t="shared" si="14"/>
        <v>1.046891057283986E-2</v>
      </c>
      <c r="AH25" s="66">
        <f t="shared" si="15"/>
        <v>5.1347900014972252</v>
      </c>
      <c r="AI25" s="118">
        <f>'Response zone f''n'!H24</f>
        <v>33.913190155691787</v>
      </c>
      <c r="AJ25" s="118">
        <f>'Response zone f''n'!H23</f>
        <v>32.866299098407801</v>
      </c>
      <c r="AK25" s="118">
        <f t="shared" si="16"/>
        <v>1.046891057283986E-2</v>
      </c>
      <c r="AL25" s="118">
        <f t="shared" si="17"/>
        <v>7.3749272764952858</v>
      </c>
      <c r="AM25" s="66">
        <f>'Response zone f''n'!H24</f>
        <v>33.913190155691787</v>
      </c>
      <c r="AN25" s="66">
        <f>'Response zone f''n'!H23</f>
        <v>32.866299098407801</v>
      </c>
      <c r="AO25" s="66">
        <f t="shared" si="18"/>
        <v>1.046891057283986E-2</v>
      </c>
      <c r="AP25" s="66">
        <f t="shared" si="19"/>
        <v>15.289746740142498</v>
      </c>
      <c r="AQ25" s="118">
        <f>'Response zone f''n'!T24</f>
        <v>63.934790824798469</v>
      </c>
      <c r="AR25" s="118">
        <f>'Response zone f''n'!T23</f>
        <v>63.190225592122815</v>
      </c>
      <c r="AS25" s="118">
        <f t="shared" si="20"/>
        <v>7.4456523267565442E-3</v>
      </c>
      <c r="AT25" s="118">
        <f t="shared" si="21"/>
        <v>6.7722210694541625</v>
      </c>
      <c r="AU25" s="66">
        <f>'Response zone f''n'!AF24</f>
        <v>79.588214248507299</v>
      </c>
      <c r="AV25" s="66">
        <f>'Response zone f''n'!AF23</f>
        <v>79.156833499100827</v>
      </c>
      <c r="AW25" s="160">
        <f t="shared" si="22"/>
        <v>4.3138074940647191E-3</v>
      </c>
      <c r="AX25" s="66">
        <f t="shared" si="23"/>
        <v>1.0103441003814879</v>
      </c>
      <c r="AY25" s="118">
        <f>'Response zone f''n'!U24</f>
        <v>43.230891801814785</v>
      </c>
      <c r="AZ25" s="118">
        <f>'Response zone f''n'!U23</f>
        <v>42.192982478476303</v>
      </c>
      <c r="BA25" s="118">
        <f t="shared" si="24"/>
        <v>1.0379093233384823E-2</v>
      </c>
      <c r="BB25" s="118">
        <f t="shared" si="25"/>
        <v>5.7248138916147004</v>
      </c>
      <c r="BC25" s="66">
        <f>'Response zone f''n'!T24</f>
        <v>63.934790824798469</v>
      </c>
      <c r="BD25" s="66">
        <f>'Response zone f''n'!T23</f>
        <v>63.190225592122815</v>
      </c>
      <c r="BE25" s="66">
        <f t="shared" si="26"/>
        <v>7.4456523267565442E-3</v>
      </c>
      <c r="BF25" s="66">
        <f t="shared" si="27"/>
        <v>5.5854283157439895</v>
      </c>
      <c r="BG25" s="118">
        <f>'Response zone f''n'!AG24</f>
        <v>68.139963707354426</v>
      </c>
      <c r="BH25" s="118">
        <f>'Response zone f''n'!AG23</f>
        <v>67.473524884510709</v>
      </c>
      <c r="BI25" s="118">
        <f t="shared" si="28"/>
        <v>6.6643882284371618E-3</v>
      </c>
      <c r="BJ25" s="118">
        <f t="shared" si="29"/>
        <v>8.8153627144009779</v>
      </c>
      <c r="BK25" s="66">
        <f>'Response zone f''n'!U24</f>
        <v>43.230891801814785</v>
      </c>
      <c r="BL25" s="66">
        <f>'Response zone f''n'!U23</f>
        <v>42.192982478476303</v>
      </c>
      <c r="BM25" s="66">
        <f t="shared" si="30"/>
        <v>1.0379093233384823E-2</v>
      </c>
      <c r="BN25" s="66">
        <f t="shared" si="31"/>
        <v>15.732864812951162</v>
      </c>
      <c r="BO25" s="118">
        <f>'Response zone f''n'!H24</f>
        <v>33.913190155691787</v>
      </c>
      <c r="BP25" s="118">
        <f>'Response zone f''n'!H23</f>
        <v>32.866299098407801</v>
      </c>
      <c r="BQ25" s="118">
        <f t="shared" si="32"/>
        <v>1.046891057283986E-2</v>
      </c>
      <c r="BR25" s="118">
        <f t="shared" si="33"/>
        <v>0</v>
      </c>
      <c r="BS25" s="66">
        <f>'Response zone f''n'!I24</f>
        <v>14.862902408923917</v>
      </c>
      <c r="BT25" s="66">
        <f>'Response zone f''n'!I23</f>
        <v>13.962690756425729</v>
      </c>
      <c r="BU25" s="66">
        <f t="shared" si="34"/>
        <v>9.0021165249818749E-3</v>
      </c>
      <c r="BV25" s="66">
        <f t="shared" si="35"/>
        <v>45.796294556903028</v>
      </c>
      <c r="BW25" s="118">
        <f>'Response zone f''n'!H24</f>
        <v>33.913190155691787</v>
      </c>
      <c r="BX25" s="118">
        <f>'Response zone f''n'!H23</f>
        <v>32.866299098407801</v>
      </c>
      <c r="BY25" s="118">
        <f t="shared" si="36"/>
        <v>1.046891057283986E-2</v>
      </c>
      <c r="BZ25" s="118">
        <f t="shared" si="37"/>
        <v>90.656827208980232</v>
      </c>
      <c r="CA25" s="66">
        <f>'Response zone f''n'!H24</f>
        <v>33.913190155691787</v>
      </c>
      <c r="CB25" s="66">
        <f>'Response zone f''n'!H23</f>
        <v>32.866299098407801</v>
      </c>
      <c r="CC25" s="66">
        <f t="shared" si="38"/>
        <v>1.046891057283986E-2</v>
      </c>
      <c r="CD25" s="66">
        <f t="shared" si="39"/>
        <v>17.158604311053008</v>
      </c>
      <c r="CE25" s="118">
        <f>'Response zone f''n'!I24</f>
        <v>14.862902408923917</v>
      </c>
      <c r="CF25" s="118">
        <f>'Response zone f''n'!I23</f>
        <v>13.962690756425729</v>
      </c>
      <c r="CG25" s="118">
        <f t="shared" si="40"/>
        <v>9.0021165249818749E-3</v>
      </c>
      <c r="CH25" s="118">
        <f t="shared" si="41"/>
        <v>10.476116648269093</v>
      </c>
      <c r="CI25" s="66">
        <f>'Response zone f''n'!T24</f>
        <v>63.934790824798469</v>
      </c>
      <c r="CJ25" s="66">
        <f>'Response zone f''n'!T23</f>
        <v>63.190225592122815</v>
      </c>
      <c r="CK25" s="66">
        <f t="shared" si="42"/>
        <v>7.4456523267565442E-3</v>
      </c>
      <c r="CL25" s="66">
        <f t="shared" si="43"/>
        <v>2.8119131446791541</v>
      </c>
      <c r="CM25" s="118">
        <f>'Response zone f''n'!O24</f>
        <v>28.017992068371004</v>
      </c>
      <c r="CN25" s="118">
        <f>'Response zone f''n'!O23</f>
        <v>27.118264127334253</v>
      </c>
      <c r="CO25" s="118">
        <f t="shared" si="44"/>
        <v>8.9972794103675112E-3</v>
      </c>
      <c r="CP25" s="118">
        <f t="shared" si="45"/>
        <v>1.4143723233097727</v>
      </c>
      <c r="CQ25" s="66">
        <f>'Response zone f''n'!U24</f>
        <v>43.230891801814785</v>
      </c>
      <c r="CR25" s="66">
        <f>'Response zone f''n'!U23</f>
        <v>42.192982478476303</v>
      </c>
      <c r="CS25" s="66">
        <f t="shared" si="46"/>
        <v>1.0379093233384823E-2</v>
      </c>
      <c r="CT25" s="66">
        <f t="shared" si="47"/>
        <v>2.468169129085378</v>
      </c>
      <c r="CU25" s="118">
        <f>'Response zone f''n'!AB24</f>
        <v>30.567322951565313</v>
      </c>
      <c r="CV25" s="118">
        <f>'Response zone f''n'!AB23</f>
        <v>29.487042898297478</v>
      </c>
      <c r="CW25" s="118">
        <f t="shared" si="48"/>
        <v>1.0802800532678347E-2</v>
      </c>
      <c r="CX25" s="118">
        <f t="shared" si="49"/>
        <v>0</v>
      </c>
    </row>
    <row r="26" spans="1:102" x14ac:dyDescent="0.25">
      <c r="A26" s="66">
        <v>2033</v>
      </c>
      <c r="B26" s="163">
        <v>23</v>
      </c>
      <c r="C26" s="111">
        <f>'Response zone f''n'!I25</f>
        <v>15.744473877141502</v>
      </c>
      <c r="D26" s="111">
        <f>'Response zone f''n'!I24</f>
        <v>14.862902408923917</v>
      </c>
      <c r="E26" s="118">
        <f t="shared" si="0"/>
        <v>8.8157146821758476E-3</v>
      </c>
      <c r="F26" s="118">
        <f t="shared" si="1"/>
        <v>5.7640751745656589</v>
      </c>
      <c r="G26" s="66">
        <f>'Response zone f''n'!H25</f>
        <v>34.913255533289011</v>
      </c>
      <c r="H26" s="66">
        <f>'Response zone f''n'!H24</f>
        <v>33.913190155691787</v>
      </c>
      <c r="I26" s="66">
        <f t="shared" si="2"/>
        <v>1.000065377597224E-2</v>
      </c>
      <c r="J26" s="66">
        <f t="shared" si="3"/>
        <v>1.3091955864663021</v>
      </c>
      <c r="K26" s="118">
        <f>'Response zone f''n'!H25</f>
        <v>34.913255533289011</v>
      </c>
      <c r="L26" s="118">
        <f>'Response zone f''n'!H24</f>
        <v>33.913190155691787</v>
      </c>
      <c r="M26" s="118">
        <f t="shared" si="4"/>
        <v>1.000065377597224E-2</v>
      </c>
      <c r="N26" s="118">
        <f t="shared" si="5"/>
        <v>4.2667874340742671</v>
      </c>
      <c r="O26" s="66">
        <f>'Response zone f''n'!AH25</f>
        <v>54.872487699603155</v>
      </c>
      <c r="P26" s="66">
        <f>'Response zone f''n'!AH24</f>
        <v>54.015554626044363</v>
      </c>
      <c r="Q26" s="66">
        <f t="shared" si="6"/>
        <v>8.5693307355879256E-3</v>
      </c>
      <c r="R26" s="66">
        <f t="shared" si="7"/>
        <v>3.6605315318233633</v>
      </c>
      <c r="S26" s="118">
        <f>'Response zone f''n'!AJ25</f>
        <v>19.822948556015529</v>
      </c>
      <c r="T26" s="118">
        <f>'Response zone f''n'!AJ24</f>
        <v>18.854366915113072</v>
      </c>
      <c r="U26" s="118">
        <f t="shared" si="8"/>
        <v>9.6858164090245676E-3</v>
      </c>
      <c r="V26" s="118">
        <f t="shared" si="9"/>
        <v>8.2195837199489308</v>
      </c>
      <c r="W26" s="66">
        <f>'Response zone f''n'!AI25</f>
        <v>41.576071698335234</v>
      </c>
      <c r="X26" s="66">
        <f>'Response zone f''n'!AI24</f>
        <v>40.565315749037929</v>
      </c>
      <c r="Y26" s="66">
        <f t="shared" si="10"/>
        <v>1.0107559492973053E-2</v>
      </c>
      <c r="Z26" s="66">
        <f t="shared" si="11"/>
        <v>15.012200177628863</v>
      </c>
      <c r="AA26" s="118">
        <f>'Response zone f''n'!AH25</f>
        <v>54.872487699603155</v>
      </c>
      <c r="AB26" s="118">
        <f>'Response zone f''n'!AH24</f>
        <v>54.015554626044363</v>
      </c>
      <c r="AC26" s="118">
        <f t="shared" si="12"/>
        <v>8.5693307355879256E-3</v>
      </c>
      <c r="AD26" s="118">
        <f t="shared" si="13"/>
        <v>12.417523755056074</v>
      </c>
      <c r="AE26" s="66">
        <f>'Response zone f''n'!H25</f>
        <v>34.913255533289011</v>
      </c>
      <c r="AF26" s="66">
        <f>'Response zone f''n'!H24</f>
        <v>33.913190155691787</v>
      </c>
      <c r="AG26" s="66">
        <f t="shared" si="14"/>
        <v>1.000065377597224E-2</v>
      </c>
      <c r="AH26" s="66">
        <f t="shared" si="15"/>
        <v>4.9051194639604105</v>
      </c>
      <c r="AI26" s="118">
        <f>'Response zone f''n'!H25</f>
        <v>34.913255533289011</v>
      </c>
      <c r="AJ26" s="118">
        <f>'Response zone f''n'!H24</f>
        <v>33.913190155691787</v>
      </c>
      <c r="AK26" s="118">
        <f t="shared" si="16"/>
        <v>1.000065377597224E-2</v>
      </c>
      <c r="AL26" s="118">
        <f t="shared" si="17"/>
        <v>7.0450591589298739</v>
      </c>
      <c r="AM26" s="66">
        <f>'Response zone f''n'!H25</f>
        <v>34.913255533289011</v>
      </c>
      <c r="AN26" s="66">
        <f>'Response zone f''n'!H24</f>
        <v>33.913190155691787</v>
      </c>
      <c r="AO26" s="66">
        <f t="shared" si="18"/>
        <v>1.000065377597224E-2</v>
      </c>
      <c r="AP26" s="66">
        <f t="shared" si="19"/>
        <v>14.605862033740413</v>
      </c>
      <c r="AQ26" s="118">
        <f>'Response zone f''n'!T25</f>
        <v>64.634811897708275</v>
      </c>
      <c r="AR26" s="118">
        <f>'Response zone f''n'!T24</f>
        <v>63.934790824798469</v>
      </c>
      <c r="AS26" s="118">
        <f t="shared" si="20"/>
        <v>7.0002107290980577E-3</v>
      </c>
      <c r="AT26" s="118">
        <f t="shared" si="21"/>
        <v>6.3670679894434787</v>
      </c>
      <c r="AU26" s="66">
        <f>'Response zone f''n'!AF25</f>
        <v>79.992639940133458</v>
      </c>
      <c r="AV26" s="66">
        <f>'Response zone f''n'!AF24</f>
        <v>79.588214248507299</v>
      </c>
      <c r="AW26" s="160">
        <f t="shared" si="22"/>
        <v>4.0442569162615878E-3</v>
      </c>
      <c r="AX26" s="66">
        <f t="shared" si="23"/>
        <v>0.94721220670924589</v>
      </c>
      <c r="AY26" s="118">
        <f>'Response zone f''n'!U25</f>
        <v>44.214848990116231</v>
      </c>
      <c r="AZ26" s="118">
        <f>'Response zone f''n'!U24</f>
        <v>43.230891801814785</v>
      </c>
      <c r="BA26" s="118">
        <f t="shared" si="24"/>
        <v>9.8395718830144568E-3</v>
      </c>
      <c r="BB26" s="118">
        <f t="shared" si="25"/>
        <v>5.427229193995049</v>
      </c>
      <c r="BC26" s="66">
        <f>'Response zone f''n'!T25</f>
        <v>64.634811897708275</v>
      </c>
      <c r="BD26" s="66">
        <f>'Response zone f''n'!T24</f>
        <v>63.934790824798469</v>
      </c>
      <c r="BE26" s="66">
        <f t="shared" si="26"/>
        <v>7.0002107290980577E-3</v>
      </c>
      <c r="BF26" s="66">
        <f t="shared" si="27"/>
        <v>5.2512759804769793</v>
      </c>
      <c r="BG26" s="118">
        <f>'Response zone f''n'!AG25</f>
        <v>68.765876812247441</v>
      </c>
      <c r="BH26" s="118">
        <f>'Response zone f''n'!AG24</f>
        <v>68.139963707354426</v>
      </c>
      <c r="BI26" s="118">
        <f t="shared" si="28"/>
        <v>6.2591310489301579E-3</v>
      </c>
      <c r="BJ26" s="118">
        <f t="shared" si="29"/>
        <v>8.2793061541415653</v>
      </c>
      <c r="BK26" s="66">
        <f>'Response zone f''n'!U25</f>
        <v>44.214848990116231</v>
      </c>
      <c r="BL26" s="66">
        <f>'Response zone f''n'!U24</f>
        <v>43.230891801814785</v>
      </c>
      <c r="BM26" s="66">
        <f t="shared" si="30"/>
        <v>9.8395718830144568E-3</v>
      </c>
      <c r="BN26" s="66">
        <f t="shared" si="31"/>
        <v>14.915046119332041</v>
      </c>
      <c r="BO26" s="118">
        <f>'Response zone f''n'!H25</f>
        <v>34.913255533289011</v>
      </c>
      <c r="BP26" s="118">
        <f>'Response zone f''n'!H24</f>
        <v>33.913190155691787</v>
      </c>
      <c r="BQ26" s="118">
        <f t="shared" si="32"/>
        <v>1.000065377597224E-2</v>
      </c>
      <c r="BR26" s="118">
        <f t="shared" si="33"/>
        <v>0</v>
      </c>
      <c r="BS26" s="66">
        <f>'Response zone f''n'!I25</f>
        <v>15.744473877141502</v>
      </c>
      <c r="BT26" s="66">
        <f>'Response zone f''n'!I24</f>
        <v>14.862902408923917</v>
      </c>
      <c r="BU26" s="66">
        <f t="shared" si="34"/>
        <v>8.8157146821758476E-3</v>
      </c>
      <c r="BV26" s="66">
        <f t="shared" si="35"/>
        <v>44.848016040911304</v>
      </c>
      <c r="BW26" s="118">
        <f>'Response zone f''n'!H25</f>
        <v>34.913255533289011</v>
      </c>
      <c r="BX26" s="118">
        <f>'Response zone f''n'!H24</f>
        <v>33.913190155691787</v>
      </c>
      <c r="BY26" s="118">
        <f t="shared" si="36"/>
        <v>1.000065377597224E-2</v>
      </c>
      <c r="BZ26" s="118">
        <f t="shared" si="37"/>
        <v>86.601899503972334</v>
      </c>
      <c r="CA26" s="66">
        <f>'Response zone f''n'!H25</f>
        <v>34.913255533289011</v>
      </c>
      <c r="CB26" s="66">
        <f>'Response zone f''n'!H24</f>
        <v>33.913190155691787</v>
      </c>
      <c r="CC26" s="66">
        <f t="shared" si="38"/>
        <v>1.000065377597224E-2</v>
      </c>
      <c r="CD26" s="66">
        <f t="shared" si="39"/>
        <v>16.391128742558099</v>
      </c>
      <c r="CE26" s="118">
        <f>'Response zone f''n'!I25</f>
        <v>15.744473877141502</v>
      </c>
      <c r="CF26" s="118">
        <f>'Response zone f''n'!I24</f>
        <v>14.862902408923917</v>
      </c>
      <c r="CG26" s="118">
        <f t="shared" si="40"/>
        <v>8.8157146821758476E-3</v>
      </c>
      <c r="CH26" s="118">
        <f t="shared" si="41"/>
        <v>10.259193500999324</v>
      </c>
      <c r="CI26" s="66">
        <f>'Response zone f''n'!T25</f>
        <v>64.634811897708275</v>
      </c>
      <c r="CJ26" s="66">
        <f>'Response zone f''n'!T24</f>
        <v>63.934790824798469</v>
      </c>
      <c r="CK26" s="66">
        <f t="shared" si="42"/>
        <v>7.0002107290980577E-3</v>
      </c>
      <c r="CL26" s="66">
        <f t="shared" si="43"/>
        <v>2.6436883836140059</v>
      </c>
      <c r="CM26" s="118">
        <f>'Response zone f''n'!O25</f>
        <v>28.883575187007825</v>
      </c>
      <c r="CN26" s="118">
        <f>'Response zone f''n'!O24</f>
        <v>28.017992068371004</v>
      </c>
      <c r="CO26" s="118">
        <f t="shared" si="44"/>
        <v>8.6558311863682031E-3</v>
      </c>
      <c r="CP26" s="118">
        <f t="shared" si="45"/>
        <v>1.3606966624970813</v>
      </c>
      <c r="CQ26" s="66">
        <f>'Response zone f''n'!U25</f>
        <v>44.214848990116231</v>
      </c>
      <c r="CR26" s="66">
        <f>'Response zone f''n'!U24</f>
        <v>43.230891801814785</v>
      </c>
      <c r="CS26" s="66">
        <f t="shared" si="46"/>
        <v>9.8395718830144568E-3</v>
      </c>
      <c r="CT26" s="66">
        <f t="shared" si="47"/>
        <v>2.3398698729246039</v>
      </c>
      <c r="CU26" s="118">
        <f>'Response zone f''n'!AB25</f>
        <v>31.60146053951199</v>
      </c>
      <c r="CV26" s="118">
        <f>'Response zone f''n'!AB24</f>
        <v>30.567322951565313</v>
      </c>
      <c r="CW26" s="118">
        <f t="shared" si="48"/>
        <v>1.0341375879466774E-2</v>
      </c>
      <c r="CX26" s="118">
        <f t="shared" si="49"/>
        <v>0</v>
      </c>
    </row>
    <row r="27" spans="1:102" x14ac:dyDescent="0.25">
      <c r="A27" s="66">
        <v>2034</v>
      </c>
      <c r="B27" s="163">
        <v>24</v>
      </c>
      <c r="C27" s="111">
        <f>'Response zone f''n'!I26</f>
        <v>16.606984668512975</v>
      </c>
      <c r="D27" s="111">
        <f>'Response zone f''n'!I25</f>
        <v>15.744473877141502</v>
      </c>
      <c r="E27" s="118">
        <f t="shared" si="0"/>
        <v>8.6251079137147357E-3</v>
      </c>
      <c r="F27" s="118">
        <f t="shared" si="1"/>
        <v>5.6394486659046832</v>
      </c>
      <c r="G27" s="66">
        <f>'Response zone f''n'!H26</f>
        <v>35.86973623502152</v>
      </c>
      <c r="H27" s="66">
        <f>'Response zone f''n'!H25</f>
        <v>34.913255533289011</v>
      </c>
      <c r="I27" s="66">
        <f t="shared" si="2"/>
        <v>9.5648070173250943E-3</v>
      </c>
      <c r="J27" s="66">
        <f t="shared" si="3"/>
        <v>1.2521384514450458</v>
      </c>
      <c r="K27" s="118">
        <f>'Response zone f''n'!H26</f>
        <v>35.86973623502152</v>
      </c>
      <c r="L27" s="118">
        <f>'Response zone f''n'!H25</f>
        <v>34.913255533289011</v>
      </c>
      <c r="M27" s="118">
        <f t="shared" si="4"/>
        <v>9.5648070173250943E-3</v>
      </c>
      <c r="N27" s="118">
        <f t="shared" si="5"/>
        <v>4.0808330440277176</v>
      </c>
      <c r="O27" s="66">
        <f>'Response zone f''n'!AH26</f>
        <v>55.682479114979124</v>
      </c>
      <c r="P27" s="66">
        <f>'Response zone f''n'!AH25</f>
        <v>54.872487699603155</v>
      </c>
      <c r="Q27" s="66">
        <f t="shared" si="6"/>
        <v>8.0999141537596835E-3</v>
      </c>
      <c r="R27" s="66">
        <f t="shared" si="7"/>
        <v>3.4600124653568347</v>
      </c>
      <c r="S27" s="118">
        <f>'Response zone f''n'!AJ26</f>
        <v>20.763668415737207</v>
      </c>
      <c r="T27" s="118">
        <f>'Response zone f''n'!AJ25</f>
        <v>19.822948556015529</v>
      </c>
      <c r="U27" s="118">
        <f t="shared" si="8"/>
        <v>9.4071985972167833E-3</v>
      </c>
      <c r="V27" s="118">
        <f t="shared" si="9"/>
        <v>7.9831428941772087</v>
      </c>
      <c r="W27" s="66">
        <f>'Response zone f''n'!AI26</f>
        <v>42.537264799636617</v>
      </c>
      <c r="X27" s="66">
        <f>'Response zone f''n'!AI25</f>
        <v>41.576071698335234</v>
      </c>
      <c r="Y27" s="66">
        <f t="shared" si="10"/>
        <v>9.6119310130138302E-3</v>
      </c>
      <c r="Z27" s="66">
        <f t="shared" si="11"/>
        <v>14.276070555037522</v>
      </c>
      <c r="AA27" s="118">
        <f>'Response zone f''n'!AH26</f>
        <v>55.682479114979124</v>
      </c>
      <c r="AB27" s="118">
        <f>'Response zone f''n'!AH25</f>
        <v>54.872487699603155</v>
      </c>
      <c r="AC27" s="118">
        <f t="shared" si="12"/>
        <v>8.0999141537596835E-3</v>
      </c>
      <c r="AD27" s="118">
        <f t="shared" si="13"/>
        <v>11.737308259152531</v>
      </c>
      <c r="AE27" s="66">
        <f>'Response zone f''n'!H26</f>
        <v>35.86973623502152</v>
      </c>
      <c r="AF27" s="66">
        <f>'Response zone f''n'!H25</f>
        <v>34.913255533289011</v>
      </c>
      <c r="AG27" s="66">
        <f t="shared" si="14"/>
        <v>9.5648070173250943E-3</v>
      </c>
      <c r="AH27" s="66">
        <f t="shared" si="15"/>
        <v>4.6913453980807693</v>
      </c>
      <c r="AI27" s="118">
        <f>'Response zone f''n'!H26</f>
        <v>35.86973623502152</v>
      </c>
      <c r="AJ27" s="118">
        <f>'Response zone f''n'!H25</f>
        <v>34.913255533289011</v>
      </c>
      <c r="AK27" s="118">
        <f t="shared" si="16"/>
        <v>9.5648070173250943E-3</v>
      </c>
      <c r="AL27" s="118">
        <f t="shared" si="17"/>
        <v>6.7380226123518518</v>
      </c>
      <c r="AM27" s="66">
        <f>'Response zone f''n'!H26</f>
        <v>35.86973623502152</v>
      </c>
      <c r="AN27" s="66">
        <f>'Response zone f''n'!H25</f>
        <v>34.913255533289011</v>
      </c>
      <c r="AO27" s="66">
        <f t="shared" si="18"/>
        <v>9.5648070173250943E-3</v>
      </c>
      <c r="AP27" s="66">
        <f t="shared" si="19"/>
        <v>13.969311887394177</v>
      </c>
      <c r="AQ27" s="118">
        <f>'Response zone f''n'!T26</f>
        <v>65.294568492353335</v>
      </c>
      <c r="AR27" s="118">
        <f>'Response zone f''n'!T25</f>
        <v>64.634811897708275</v>
      </c>
      <c r="AS27" s="118">
        <f t="shared" si="20"/>
        <v>6.5975659464506007E-3</v>
      </c>
      <c r="AT27" s="118">
        <f t="shared" si="21"/>
        <v>6.0008409134421017</v>
      </c>
      <c r="AU27" s="66">
        <f>'Response zone f''n'!AF26</f>
        <v>80.372815680755565</v>
      </c>
      <c r="AV27" s="66">
        <f>'Response zone f''n'!AF25</f>
        <v>79.992639940133458</v>
      </c>
      <c r="AW27" s="160">
        <f t="shared" si="22"/>
        <v>3.8017574062210713E-3</v>
      </c>
      <c r="AX27" s="66">
        <f t="shared" si="23"/>
        <v>0.89041598906347963</v>
      </c>
      <c r="AY27" s="118">
        <f>'Response zone f''n'!U26</f>
        <v>45.149293992924996</v>
      </c>
      <c r="AZ27" s="118">
        <f>'Response zone f''n'!U25</f>
        <v>44.214848990116231</v>
      </c>
      <c r="BA27" s="118">
        <f t="shared" si="24"/>
        <v>9.3444500280876492E-3</v>
      </c>
      <c r="BB27" s="118">
        <f t="shared" si="25"/>
        <v>5.1541340006683534</v>
      </c>
      <c r="BC27" s="66">
        <f>'Response zone f''n'!T26</f>
        <v>65.294568492353335</v>
      </c>
      <c r="BD27" s="66">
        <f>'Response zone f''n'!T25</f>
        <v>64.634811897708275</v>
      </c>
      <c r="BE27" s="66">
        <f t="shared" si="26"/>
        <v>6.5975659464506007E-3</v>
      </c>
      <c r="BF27" s="66">
        <f t="shared" si="27"/>
        <v>4.9492280911195978</v>
      </c>
      <c r="BG27" s="118">
        <f>'Response zone f''n'!AG26</f>
        <v>69.355222502773856</v>
      </c>
      <c r="BH27" s="118">
        <f>'Response zone f''n'!AG25</f>
        <v>68.765876812247441</v>
      </c>
      <c r="BI27" s="118">
        <f t="shared" si="28"/>
        <v>5.8934569052641449E-3</v>
      </c>
      <c r="BJ27" s="118">
        <f t="shared" si="29"/>
        <v>7.7956083110388956</v>
      </c>
      <c r="BK27" s="66">
        <f>'Response zone f''n'!U26</f>
        <v>45.149293992924996</v>
      </c>
      <c r="BL27" s="66">
        <f>'Response zone f''n'!U25</f>
        <v>44.214848990116231</v>
      </c>
      <c r="BM27" s="66">
        <f t="shared" si="30"/>
        <v>9.3444500280876492E-3</v>
      </c>
      <c r="BN27" s="66">
        <f t="shared" si="31"/>
        <v>14.164529187424618</v>
      </c>
      <c r="BO27" s="118">
        <f>'Response zone f''n'!H26</f>
        <v>35.86973623502152</v>
      </c>
      <c r="BP27" s="118">
        <f>'Response zone f''n'!H25</f>
        <v>34.913255533289011</v>
      </c>
      <c r="BQ27" s="118">
        <f t="shared" si="32"/>
        <v>9.5648070173250943E-3</v>
      </c>
      <c r="BR27" s="118">
        <f t="shared" si="33"/>
        <v>0</v>
      </c>
      <c r="BS27" s="66">
        <f>'Response zone f''n'!I26</f>
        <v>16.606984668512975</v>
      </c>
      <c r="BT27" s="66">
        <f>'Response zone f''n'!I25</f>
        <v>15.744473877141502</v>
      </c>
      <c r="BU27" s="66">
        <f t="shared" si="34"/>
        <v>8.6251079137147357E-3</v>
      </c>
      <c r="BV27" s="66">
        <f t="shared" si="35"/>
        <v>43.878345887369044</v>
      </c>
      <c r="BW27" s="118">
        <f>'Response zone f''n'!H26</f>
        <v>35.86973623502152</v>
      </c>
      <c r="BX27" s="118">
        <f>'Response zone f''n'!H25</f>
        <v>34.913255533289011</v>
      </c>
      <c r="BY27" s="118">
        <f t="shared" si="36"/>
        <v>9.5648070173250943E-3</v>
      </c>
      <c r="BZ27" s="118">
        <f t="shared" si="37"/>
        <v>82.827630537459427</v>
      </c>
      <c r="CA27" s="66">
        <f>'Response zone f''n'!H26</f>
        <v>35.86973623502152</v>
      </c>
      <c r="CB27" s="66">
        <f>'Response zone f''n'!H25</f>
        <v>34.913255533289011</v>
      </c>
      <c r="CC27" s="66">
        <f t="shared" si="38"/>
        <v>9.5648070173250943E-3</v>
      </c>
      <c r="CD27" s="66">
        <f t="shared" si="39"/>
        <v>15.676773412091968</v>
      </c>
      <c r="CE27" s="118">
        <f>'Response zone f''n'!I26</f>
        <v>16.606984668512975</v>
      </c>
      <c r="CF27" s="118">
        <f>'Response zone f''n'!I25</f>
        <v>15.744473877141502</v>
      </c>
      <c r="CG27" s="118">
        <f t="shared" si="40"/>
        <v>8.6251079137147357E-3</v>
      </c>
      <c r="CH27" s="118">
        <f t="shared" si="41"/>
        <v>10.03737691655423</v>
      </c>
      <c r="CI27" s="66">
        <f>'Response zone f''n'!T26</f>
        <v>65.294568492353335</v>
      </c>
      <c r="CJ27" s="66">
        <f>'Response zone f''n'!T25</f>
        <v>64.634811897708275</v>
      </c>
      <c r="CK27" s="66">
        <f t="shared" si="42"/>
        <v>6.5975659464506007E-3</v>
      </c>
      <c r="CL27" s="66">
        <f t="shared" si="43"/>
        <v>2.4916261992310198</v>
      </c>
      <c r="CM27" s="118">
        <f>'Response zone f''n'!O26</f>
        <v>29.717128948603605</v>
      </c>
      <c r="CN27" s="118">
        <f>'Response zone f''n'!O25</f>
        <v>28.883575187007825</v>
      </c>
      <c r="CO27" s="118">
        <f t="shared" si="44"/>
        <v>8.3355376159578044E-3</v>
      </c>
      <c r="CP27" s="118">
        <f t="shared" si="45"/>
        <v>1.3103465132285668</v>
      </c>
      <c r="CQ27" s="66">
        <f>'Response zone f''n'!U26</f>
        <v>45.149293992924996</v>
      </c>
      <c r="CR27" s="66">
        <f>'Response zone f''n'!U25</f>
        <v>44.214848990116231</v>
      </c>
      <c r="CS27" s="66">
        <f t="shared" si="46"/>
        <v>9.3444500280876492E-3</v>
      </c>
      <c r="CT27" s="66">
        <f t="shared" si="47"/>
        <v>2.2221289055792992</v>
      </c>
      <c r="CU27" s="118">
        <f>'Response zone f''n'!AB26</f>
        <v>32.592373199697874</v>
      </c>
      <c r="CV27" s="118">
        <f>'Response zone f''n'!AB25</f>
        <v>31.60146053951199</v>
      </c>
      <c r="CW27" s="118">
        <f t="shared" si="48"/>
        <v>9.9091266018588448E-3</v>
      </c>
      <c r="CX27" s="118">
        <f t="shared" si="49"/>
        <v>0</v>
      </c>
    </row>
    <row r="28" spans="1:102" x14ac:dyDescent="0.25">
      <c r="A28" s="66">
        <v>2035</v>
      </c>
      <c r="B28" s="163">
        <v>25</v>
      </c>
      <c r="C28" s="111">
        <f>'Response zone f''n'!I27</f>
        <v>17.45024348313925</v>
      </c>
      <c r="D28" s="111">
        <f>'Response zone f''n'!I26</f>
        <v>16.606984668512975</v>
      </c>
      <c r="E28" s="118">
        <f t="shared" si="0"/>
        <v>8.4325881462627445E-3</v>
      </c>
      <c r="F28" s="118">
        <f t="shared" si="1"/>
        <v>5.513571360185292</v>
      </c>
      <c r="G28" s="66">
        <f>'Response zone f''n'!H27</f>
        <v>36.785589418004875</v>
      </c>
      <c r="H28" s="66">
        <f>'Response zone f''n'!H26</f>
        <v>35.86973623502152</v>
      </c>
      <c r="I28" s="66">
        <f t="shared" si="2"/>
        <v>9.1585318298335501E-3</v>
      </c>
      <c r="J28" s="66">
        <f t="shared" si="3"/>
        <v>1.1989525603753401</v>
      </c>
      <c r="K28" s="118">
        <f>'Response zone f''n'!H27</f>
        <v>36.785589418004875</v>
      </c>
      <c r="L28" s="118">
        <f>'Response zone f''n'!H26</f>
        <v>35.86973623502152</v>
      </c>
      <c r="M28" s="118">
        <f t="shared" si="4"/>
        <v>9.1585318298335501E-3</v>
      </c>
      <c r="N28" s="118">
        <f t="shared" si="5"/>
        <v>3.9074953899505411</v>
      </c>
      <c r="O28" s="66">
        <f>'Response zone f''n'!AH27</f>
        <v>56.449656042385364</v>
      </c>
      <c r="P28" s="66">
        <f>'Response zone f''n'!AH26</f>
        <v>55.682479114979124</v>
      </c>
      <c r="Q28" s="66">
        <f t="shared" si="6"/>
        <v>7.6717692740623988E-3</v>
      </c>
      <c r="R28" s="66">
        <f t="shared" si="7"/>
        <v>3.2771232899149316</v>
      </c>
      <c r="S28" s="118">
        <f>'Response zone f''n'!AJ27</f>
        <v>21.677173272938706</v>
      </c>
      <c r="T28" s="118">
        <f>'Response zone f''n'!AJ26</f>
        <v>20.763668415737207</v>
      </c>
      <c r="U28" s="118">
        <f t="shared" si="8"/>
        <v>9.1350485720149872E-3</v>
      </c>
      <c r="V28" s="118">
        <f t="shared" si="9"/>
        <v>7.7521907656144444</v>
      </c>
      <c r="W28" s="66">
        <f>'Response zone f''n'!AI27</f>
        <v>43.452730002777109</v>
      </c>
      <c r="X28" s="66">
        <f>'Response zone f''n'!AI26</f>
        <v>42.537264799636617</v>
      </c>
      <c r="Y28" s="66">
        <f t="shared" si="10"/>
        <v>9.1546520314049213E-3</v>
      </c>
      <c r="Z28" s="66">
        <f t="shared" si="11"/>
        <v>13.596899325453595</v>
      </c>
      <c r="AA28" s="118">
        <f>'Response zone f''n'!AH27</f>
        <v>56.449656042385364</v>
      </c>
      <c r="AB28" s="118">
        <f>'Response zone f''n'!AH26</f>
        <v>55.682479114979124</v>
      </c>
      <c r="AC28" s="118">
        <f t="shared" si="12"/>
        <v>7.6717692740623988E-3</v>
      </c>
      <c r="AD28" s="118">
        <f t="shared" si="13"/>
        <v>11.116898173663875</v>
      </c>
      <c r="AE28" s="66">
        <f>'Response zone f''n'!H27</f>
        <v>36.785589418004875</v>
      </c>
      <c r="AF28" s="66">
        <f>'Response zone f''n'!H26</f>
        <v>35.86973623502152</v>
      </c>
      <c r="AG28" s="66">
        <f t="shared" si="14"/>
        <v>9.1585318298335501E-3</v>
      </c>
      <c r="AH28" s="66">
        <f t="shared" si="15"/>
        <v>4.492075592872939</v>
      </c>
      <c r="AI28" s="118">
        <f>'Response zone f''n'!H27</f>
        <v>36.785589418004875</v>
      </c>
      <c r="AJ28" s="118">
        <f>'Response zone f''n'!H26</f>
        <v>35.86973623502152</v>
      </c>
      <c r="AK28" s="118">
        <f t="shared" si="16"/>
        <v>9.1585318298335501E-3</v>
      </c>
      <c r="AL28" s="118">
        <f t="shared" si="17"/>
        <v>6.4518180506500853</v>
      </c>
      <c r="AM28" s="66">
        <f>'Response zone f''n'!H27</f>
        <v>36.785589418004875</v>
      </c>
      <c r="AN28" s="66">
        <f>'Response zone f''n'!H26</f>
        <v>35.86973623502152</v>
      </c>
      <c r="AO28" s="66">
        <f t="shared" si="18"/>
        <v>9.1585318298335501E-3</v>
      </c>
      <c r="AP28" s="66">
        <f t="shared" si="19"/>
        <v>13.375950746296517</v>
      </c>
      <c r="AQ28" s="118">
        <f>'Response zone f''n'!T27</f>
        <v>65.917786093574222</v>
      </c>
      <c r="AR28" s="118">
        <f>'Response zone f''n'!T26</f>
        <v>65.294568492353335</v>
      </c>
      <c r="AS28" s="118">
        <f t="shared" si="20"/>
        <v>6.2321760122088675E-3</v>
      </c>
      <c r="AT28" s="118">
        <f t="shared" si="21"/>
        <v>5.668499124886381</v>
      </c>
      <c r="AU28" s="66">
        <f>'Response zone f''n'!AF27</f>
        <v>80.731081058635013</v>
      </c>
      <c r="AV28" s="66">
        <f>'Response zone f''n'!AF26</f>
        <v>80.372815680755565</v>
      </c>
      <c r="AW28" s="160">
        <f t="shared" si="22"/>
        <v>3.5826537787944802E-3</v>
      </c>
      <c r="AX28" s="66">
        <f t="shared" si="23"/>
        <v>0.83909936038980371</v>
      </c>
      <c r="AY28" s="118">
        <f>'Response zone f''n'!U27</f>
        <v>46.038183364547479</v>
      </c>
      <c r="AZ28" s="118">
        <f>'Response zone f''n'!U26</f>
        <v>45.149293992924996</v>
      </c>
      <c r="BA28" s="118">
        <f t="shared" si="24"/>
        <v>8.8888937162248279E-3</v>
      </c>
      <c r="BB28" s="118">
        <f t="shared" si="25"/>
        <v>4.9028620403995724</v>
      </c>
      <c r="BC28" s="66">
        <f>'Response zone f''n'!T27</f>
        <v>65.917786093574222</v>
      </c>
      <c r="BD28" s="66">
        <f>'Response zone f''n'!T26</f>
        <v>65.294568492353335</v>
      </c>
      <c r="BE28" s="66">
        <f t="shared" si="26"/>
        <v>6.2321760122088675E-3</v>
      </c>
      <c r="BF28" s="66">
        <f t="shared" si="27"/>
        <v>4.6751272876657994</v>
      </c>
      <c r="BG28" s="118">
        <f>'Response zone f''n'!AG27</f>
        <v>69.911438001845511</v>
      </c>
      <c r="BH28" s="118">
        <f>'Response zone f''n'!AG26</f>
        <v>69.355222502773856</v>
      </c>
      <c r="BI28" s="118">
        <f t="shared" si="28"/>
        <v>5.5621549907165502E-3</v>
      </c>
      <c r="BJ28" s="118">
        <f t="shared" si="29"/>
        <v>7.3573765567346578</v>
      </c>
      <c r="BK28" s="66">
        <f>'Response zone f''n'!U27</f>
        <v>46.038183364547479</v>
      </c>
      <c r="BL28" s="66">
        <f>'Response zone f''n'!U26</f>
        <v>45.149293992924996</v>
      </c>
      <c r="BM28" s="66">
        <f t="shared" si="30"/>
        <v>8.8888937162248279E-3</v>
      </c>
      <c r="BN28" s="66">
        <f t="shared" si="31"/>
        <v>13.473986602628218</v>
      </c>
      <c r="BO28" s="118">
        <f>'Response zone f''n'!H27</f>
        <v>36.785589418004875</v>
      </c>
      <c r="BP28" s="118">
        <f>'Response zone f''n'!H26</f>
        <v>35.86973623502152</v>
      </c>
      <c r="BQ28" s="118">
        <f t="shared" si="32"/>
        <v>9.1585318298335501E-3</v>
      </c>
      <c r="BR28" s="118">
        <f t="shared" si="33"/>
        <v>0</v>
      </c>
      <c r="BS28" s="66">
        <f>'Response zone f''n'!I27</f>
        <v>17.45024348313925</v>
      </c>
      <c r="BT28" s="66">
        <f>'Response zone f''n'!I26</f>
        <v>16.606984668512975</v>
      </c>
      <c r="BU28" s="66">
        <f t="shared" si="34"/>
        <v>8.4325881462627445E-3</v>
      </c>
      <c r="BV28" s="66">
        <f t="shared" si="35"/>
        <v>42.898943770790062</v>
      </c>
      <c r="BW28" s="118">
        <f>'Response zone f''n'!H27</f>
        <v>36.785589418004875</v>
      </c>
      <c r="BX28" s="118">
        <f>'Response zone f''n'!H26</f>
        <v>35.86973623502152</v>
      </c>
      <c r="BY28" s="118">
        <f t="shared" si="36"/>
        <v>9.1585318298335501E-3</v>
      </c>
      <c r="BZ28" s="118">
        <f t="shared" si="37"/>
        <v>79.309440252476819</v>
      </c>
      <c r="CA28" s="66">
        <f>'Response zone f''n'!H27</f>
        <v>36.785589418004875</v>
      </c>
      <c r="CB28" s="66">
        <f>'Response zone f''n'!H26</f>
        <v>35.86973623502152</v>
      </c>
      <c r="CC28" s="66">
        <f t="shared" si="38"/>
        <v>9.1585318298335501E-3</v>
      </c>
      <c r="CD28" s="66">
        <f t="shared" si="39"/>
        <v>15.010886055899254</v>
      </c>
      <c r="CE28" s="118">
        <f>'Response zone f''n'!I27</f>
        <v>17.45024348313925</v>
      </c>
      <c r="CF28" s="118">
        <f>'Response zone f''n'!I26</f>
        <v>16.606984668512975</v>
      </c>
      <c r="CG28" s="118">
        <f t="shared" si="40"/>
        <v>8.4325881462627445E-3</v>
      </c>
      <c r="CH28" s="118">
        <f t="shared" si="41"/>
        <v>9.8133341000312821</v>
      </c>
      <c r="CI28" s="66">
        <f>'Response zone f''n'!T27</f>
        <v>65.917786093574222</v>
      </c>
      <c r="CJ28" s="66">
        <f>'Response zone f''n'!T26</f>
        <v>65.294568492353335</v>
      </c>
      <c r="CK28" s="66">
        <f t="shared" si="42"/>
        <v>6.2321760122088675E-3</v>
      </c>
      <c r="CL28" s="66">
        <f t="shared" si="43"/>
        <v>2.3536336212891817</v>
      </c>
      <c r="CM28" s="118">
        <f>'Response zone f''n'!O27</f>
        <v>30.520595816493472</v>
      </c>
      <c r="CN28" s="118">
        <f>'Response zone f''n'!O26</f>
        <v>29.717128948603605</v>
      </c>
      <c r="CO28" s="118">
        <f t="shared" si="44"/>
        <v>8.0346686788986682E-3</v>
      </c>
      <c r="CP28" s="118">
        <f t="shared" si="45"/>
        <v>1.2630499163228706</v>
      </c>
      <c r="CQ28" s="66">
        <f>'Response zone f''n'!U27</f>
        <v>46.038183364547479</v>
      </c>
      <c r="CR28" s="66">
        <f>'Response zone f''n'!U26</f>
        <v>45.149293992924996</v>
      </c>
      <c r="CS28" s="66">
        <f t="shared" si="46"/>
        <v>8.8888937162248279E-3</v>
      </c>
      <c r="CT28" s="66">
        <f t="shared" si="47"/>
        <v>2.1137967035056966</v>
      </c>
      <c r="CU28" s="118">
        <f>'Response zone f''n'!AB27</f>
        <v>33.542767864273614</v>
      </c>
      <c r="CV28" s="118">
        <f>'Response zone f''n'!AB26</f>
        <v>32.592373199697874</v>
      </c>
      <c r="CW28" s="118">
        <f t="shared" si="48"/>
        <v>9.5039466457573947E-3</v>
      </c>
      <c r="CX28" s="118">
        <f t="shared" si="49"/>
        <v>0</v>
      </c>
    </row>
    <row r="29" spans="1:102" x14ac:dyDescent="0.25">
      <c r="A29" s="66">
        <v>2036</v>
      </c>
      <c r="B29" s="163">
        <v>26</v>
      </c>
      <c r="C29" s="111">
        <f>'Response zone f''n'!I28</f>
        <v>18.274236475401096</v>
      </c>
      <c r="D29" s="111">
        <f>'Response zone f''n'!I27</f>
        <v>17.45024348313925</v>
      </c>
      <c r="E29" s="118">
        <f t="shared" si="0"/>
        <v>8.239929922618466E-3</v>
      </c>
      <c r="F29" s="118">
        <f t="shared" si="1"/>
        <v>5.3876035261389861</v>
      </c>
      <c r="G29" s="66">
        <f>'Response zone f''n'!H28</f>
        <v>37.663515540199342</v>
      </c>
      <c r="H29" s="66">
        <f>'Response zone f''n'!H27</f>
        <v>36.785589418004875</v>
      </c>
      <c r="I29" s="66">
        <f t="shared" si="2"/>
        <v>8.7792612219446658E-3</v>
      </c>
      <c r="J29" s="66">
        <f t="shared" si="3"/>
        <v>1.1493018658259984</v>
      </c>
      <c r="K29" s="118">
        <f>'Response zone f''n'!H28</f>
        <v>37.663515540199342</v>
      </c>
      <c r="L29" s="118">
        <f>'Response zone f''n'!H27</f>
        <v>36.785589418004875</v>
      </c>
      <c r="M29" s="118">
        <f t="shared" si="4"/>
        <v>8.7792612219446658E-3</v>
      </c>
      <c r="N29" s="118">
        <f t="shared" si="5"/>
        <v>3.7456792627147317</v>
      </c>
      <c r="O29" s="66">
        <f>'Response zone f''n'!AH28</f>
        <v>57.177656991904499</v>
      </c>
      <c r="P29" s="66">
        <f>'Response zone f''n'!AH27</f>
        <v>56.449656042385364</v>
      </c>
      <c r="Q29" s="66">
        <f t="shared" si="6"/>
        <v>7.2800094951913511E-3</v>
      </c>
      <c r="R29" s="66">
        <f t="shared" si="7"/>
        <v>3.1097766128282256</v>
      </c>
      <c r="S29" s="118">
        <f>'Response zone f''n'!AJ28</f>
        <v>22.564204745122119</v>
      </c>
      <c r="T29" s="118">
        <f>'Response zone f''n'!AJ27</f>
        <v>21.677173272938706</v>
      </c>
      <c r="U29" s="118">
        <f t="shared" si="8"/>
        <v>8.8703147218341279E-3</v>
      </c>
      <c r="V29" s="118">
        <f t="shared" si="9"/>
        <v>7.5275321562442992</v>
      </c>
      <c r="W29" s="66">
        <f>'Response zone f''n'!AI28</f>
        <v>44.325912008972878</v>
      </c>
      <c r="X29" s="66">
        <f>'Response zone f''n'!AI27</f>
        <v>43.452730002777109</v>
      </c>
      <c r="Y29" s="66">
        <f t="shared" si="10"/>
        <v>8.731820061957692E-3</v>
      </c>
      <c r="Z29" s="66">
        <f t="shared" si="11"/>
        <v>12.968890341558339</v>
      </c>
      <c r="AA29" s="118">
        <f>'Response zone f''n'!AH28</f>
        <v>57.177656991904499</v>
      </c>
      <c r="AB29" s="118">
        <f>'Response zone f''n'!AH27</f>
        <v>56.449656042385364</v>
      </c>
      <c r="AC29" s="118">
        <f t="shared" si="12"/>
        <v>7.2800094951913511E-3</v>
      </c>
      <c r="AD29" s="118">
        <f t="shared" si="13"/>
        <v>10.54921249195667</v>
      </c>
      <c r="AE29" s="66">
        <f>'Response zone f''n'!H28</f>
        <v>37.663515540199342</v>
      </c>
      <c r="AF29" s="66">
        <f>'Response zone f''n'!H27</f>
        <v>36.785589418004875</v>
      </c>
      <c r="AG29" s="66">
        <f t="shared" si="14"/>
        <v>8.7792612219446658E-3</v>
      </c>
      <c r="AH29" s="66">
        <f t="shared" si="15"/>
        <v>4.306050990628072</v>
      </c>
      <c r="AI29" s="118">
        <f>'Response zone f''n'!H28</f>
        <v>37.663515540199342</v>
      </c>
      <c r="AJ29" s="118">
        <f>'Response zone f''n'!H27</f>
        <v>36.785589418004875</v>
      </c>
      <c r="AK29" s="118">
        <f t="shared" si="16"/>
        <v>8.7792612219446658E-3</v>
      </c>
      <c r="AL29" s="118">
        <f t="shared" si="17"/>
        <v>6.1846371313145667</v>
      </c>
      <c r="AM29" s="66">
        <f>'Response zone f''n'!H28</f>
        <v>37.663515540199342</v>
      </c>
      <c r="AN29" s="66">
        <f>'Response zone f''n'!H27</f>
        <v>36.785589418004875</v>
      </c>
      <c r="AO29" s="66">
        <f t="shared" si="18"/>
        <v>8.7792612219446658E-3</v>
      </c>
      <c r="AP29" s="66">
        <f t="shared" si="19"/>
        <v>12.822029543106042</v>
      </c>
      <c r="AQ29" s="118">
        <f>'Response zone f''n'!T28</f>
        <v>66.507724924646439</v>
      </c>
      <c r="AR29" s="118">
        <f>'Response zone f''n'!T27</f>
        <v>65.917786093574222</v>
      </c>
      <c r="AS29" s="118">
        <f t="shared" si="20"/>
        <v>5.899388310722173E-3</v>
      </c>
      <c r="AT29" s="118">
        <f t="shared" si="21"/>
        <v>5.3658108197174004</v>
      </c>
      <c r="AU29" s="66">
        <f>'Response zone f''n'!AF28</f>
        <v>81.069471303164619</v>
      </c>
      <c r="AV29" s="66">
        <f>'Response zone f''n'!AF27</f>
        <v>80.731081058635013</v>
      </c>
      <c r="AW29" s="160">
        <f t="shared" si="22"/>
        <v>3.3839024452960585E-3</v>
      </c>
      <c r="AX29" s="66">
        <f t="shared" si="23"/>
        <v>0.79254947666889808</v>
      </c>
      <c r="AY29" s="118">
        <f>'Response zone f''n'!U28</f>
        <v>46.88505381268174</v>
      </c>
      <c r="AZ29" s="118">
        <f>'Response zone f''n'!U27</f>
        <v>46.038183364547479</v>
      </c>
      <c r="BA29" s="118">
        <f t="shared" si="24"/>
        <v>8.4687044813426121E-3</v>
      </c>
      <c r="BB29" s="118">
        <f t="shared" si="25"/>
        <v>4.6710975581976744</v>
      </c>
      <c r="BC29" s="66">
        <f>'Response zone f''n'!T28</f>
        <v>66.507724924646439</v>
      </c>
      <c r="BD29" s="66">
        <f>'Response zone f''n'!T27</f>
        <v>65.917786093574222</v>
      </c>
      <c r="BE29" s="66">
        <f t="shared" si="26"/>
        <v>5.899388310722173E-3</v>
      </c>
      <c r="BF29" s="66">
        <f t="shared" si="27"/>
        <v>4.4254833653548511</v>
      </c>
      <c r="BG29" s="118">
        <f>'Response zone f''n'!AG28</f>
        <v>70.437524460508499</v>
      </c>
      <c r="BH29" s="118">
        <f>'Response zone f''n'!AG27</f>
        <v>69.911438001845511</v>
      </c>
      <c r="BI29" s="118">
        <f t="shared" si="28"/>
        <v>5.2608645866298789E-3</v>
      </c>
      <c r="BJ29" s="118">
        <f t="shared" si="29"/>
        <v>6.9588427223671951</v>
      </c>
      <c r="BK29" s="66">
        <f>'Response zone f''n'!U28</f>
        <v>46.88505381268174</v>
      </c>
      <c r="BL29" s="66">
        <f>'Response zone f''n'!U27</f>
        <v>46.038183364547479</v>
      </c>
      <c r="BM29" s="66">
        <f t="shared" si="30"/>
        <v>8.4687044813426121E-3</v>
      </c>
      <c r="BN29" s="66">
        <f t="shared" si="31"/>
        <v>12.837054234876147</v>
      </c>
      <c r="BO29" s="118">
        <f>'Response zone f''n'!H28</f>
        <v>37.663515540199342</v>
      </c>
      <c r="BP29" s="118">
        <f>'Response zone f''n'!H27</f>
        <v>36.785589418004875</v>
      </c>
      <c r="BQ29" s="118">
        <f t="shared" si="32"/>
        <v>8.7792612219446658E-3</v>
      </c>
      <c r="BR29" s="118">
        <f t="shared" si="33"/>
        <v>0</v>
      </c>
      <c r="BS29" s="66">
        <f>'Response zone f''n'!I28</f>
        <v>18.274236475401096</v>
      </c>
      <c r="BT29" s="66">
        <f>'Response zone f''n'!I27</f>
        <v>17.45024348313925</v>
      </c>
      <c r="BU29" s="66">
        <f t="shared" si="34"/>
        <v>8.239929922618466E-3</v>
      </c>
      <c r="BV29" s="66">
        <f t="shared" si="35"/>
        <v>41.918837288682418</v>
      </c>
      <c r="BW29" s="118">
        <f>'Response zone f''n'!H28</f>
        <v>37.663515540199342</v>
      </c>
      <c r="BX29" s="118">
        <f>'Response zone f''n'!H27</f>
        <v>36.785589418004875</v>
      </c>
      <c r="BY29" s="118">
        <f t="shared" si="36"/>
        <v>8.7792612219446658E-3</v>
      </c>
      <c r="BZ29" s="118">
        <f t="shared" si="37"/>
        <v>76.025099467865417</v>
      </c>
      <c r="CA29" s="66">
        <f>'Response zone f''n'!H28</f>
        <v>37.663515540199342</v>
      </c>
      <c r="CB29" s="66">
        <f>'Response zone f''n'!H27</f>
        <v>36.785589418004875</v>
      </c>
      <c r="CC29" s="66">
        <f t="shared" si="38"/>
        <v>8.7792612219446658E-3</v>
      </c>
      <c r="CD29" s="66">
        <f t="shared" si="39"/>
        <v>14.389259360141496</v>
      </c>
      <c r="CE29" s="118">
        <f>'Response zone f''n'!I28</f>
        <v>18.274236475401096</v>
      </c>
      <c r="CF29" s="118">
        <f>'Response zone f''n'!I27</f>
        <v>17.45024348313925</v>
      </c>
      <c r="CG29" s="118">
        <f t="shared" si="40"/>
        <v>8.239929922618466E-3</v>
      </c>
      <c r="CH29" s="118">
        <f t="shared" si="41"/>
        <v>9.5891301565981202</v>
      </c>
      <c r="CI29" s="66">
        <f>'Response zone f''n'!T28</f>
        <v>66.507724924646439</v>
      </c>
      <c r="CJ29" s="66">
        <f>'Response zone f''n'!T27</f>
        <v>65.917786093574222</v>
      </c>
      <c r="CK29" s="66">
        <f t="shared" si="42"/>
        <v>5.899388310722173E-3</v>
      </c>
      <c r="CL29" s="66">
        <f t="shared" si="43"/>
        <v>2.2279535504060388</v>
      </c>
      <c r="CM29" s="118">
        <f>'Response zone f''n'!O28</f>
        <v>31.295761374359941</v>
      </c>
      <c r="CN29" s="118">
        <f>'Response zone f''n'!O27</f>
        <v>30.520595816493472</v>
      </c>
      <c r="CO29" s="118">
        <f t="shared" si="44"/>
        <v>7.7516555786646887E-3</v>
      </c>
      <c r="CP29" s="118">
        <f t="shared" si="45"/>
        <v>1.2185602569660889</v>
      </c>
      <c r="CQ29" s="66">
        <f>'Response zone f''n'!U28</f>
        <v>46.88505381268174</v>
      </c>
      <c r="CR29" s="66">
        <f>'Response zone f''n'!U27</f>
        <v>46.038183364547479</v>
      </c>
      <c r="CS29" s="66">
        <f t="shared" si="46"/>
        <v>8.4687044813426121E-3</v>
      </c>
      <c r="CT29" s="66">
        <f t="shared" si="47"/>
        <v>2.0138748630722358</v>
      </c>
      <c r="CU29" s="118">
        <f>'Response zone f''n'!AB28</f>
        <v>34.455151798101525</v>
      </c>
      <c r="CV29" s="118">
        <f>'Response zone f''n'!AB27</f>
        <v>33.542767864273614</v>
      </c>
      <c r="CW29" s="118">
        <f t="shared" si="48"/>
        <v>9.1238393382791112E-3</v>
      </c>
      <c r="CX29" s="118">
        <f t="shared" si="49"/>
        <v>0</v>
      </c>
    </row>
    <row r="30" spans="1:102" x14ac:dyDescent="0.25">
      <c r="A30" s="66">
        <v>2037</v>
      </c>
      <c r="B30" s="163">
        <v>27</v>
      </c>
      <c r="C30" s="111">
        <f>'Response zone f''n'!I29</f>
        <v>19.079086343853842</v>
      </c>
      <c r="D30" s="111">
        <f>'Response zone f''n'!I28</f>
        <v>18.274236475401096</v>
      </c>
      <c r="E30" s="118">
        <f t="shared" si="0"/>
        <v>8.0484986845274515E-3</v>
      </c>
      <c r="F30" s="118">
        <f t="shared" si="1"/>
        <v>5.2624379454801939</v>
      </c>
      <c r="G30" s="66">
        <f>'Response zone f''n'!H29</f>
        <v>38.505983344295892</v>
      </c>
      <c r="H30" s="66">
        <f>'Response zone f''n'!H28</f>
        <v>37.663515540199342</v>
      </c>
      <c r="I30" s="66">
        <f t="shared" si="2"/>
        <v>8.4246780409655032E-3</v>
      </c>
      <c r="J30" s="66">
        <f t="shared" si="3"/>
        <v>1.1028830270208352</v>
      </c>
      <c r="K30" s="118">
        <f>'Response zone f''n'!H29</f>
        <v>38.505983344295892</v>
      </c>
      <c r="L30" s="118">
        <f>'Response zone f''n'!H28</f>
        <v>37.663515540199342</v>
      </c>
      <c r="M30" s="118">
        <f t="shared" si="4"/>
        <v>8.4246780409655032E-3</v>
      </c>
      <c r="N30" s="118">
        <f t="shared" si="5"/>
        <v>3.5943960471542682</v>
      </c>
      <c r="O30" s="66">
        <f>'Response zone f''n'!AH29</f>
        <v>57.869703408355008</v>
      </c>
      <c r="P30" s="66">
        <f>'Response zone f''n'!AH28</f>
        <v>57.177656991904499</v>
      </c>
      <c r="Q30" s="66">
        <f t="shared" si="6"/>
        <v>6.9204641645050913E-3</v>
      </c>
      <c r="R30" s="66">
        <f t="shared" si="7"/>
        <v>2.9561908707549134</v>
      </c>
      <c r="S30" s="118">
        <f>'Response zone f''n'!AJ29</f>
        <v>23.425565594775662</v>
      </c>
      <c r="T30" s="118">
        <f>'Response zone f''n'!AJ28</f>
        <v>22.564204745122119</v>
      </c>
      <c r="U30" s="118">
        <f t="shared" si="8"/>
        <v>8.6136084965354343E-3</v>
      </c>
      <c r="V30" s="118">
        <f t="shared" si="9"/>
        <v>7.3096859550393383</v>
      </c>
      <c r="W30" s="66">
        <f>'Response zone f''n'!AI29</f>
        <v>45.159912705027033</v>
      </c>
      <c r="X30" s="66">
        <f>'Response zone f''n'!AI28</f>
        <v>44.325912008972878</v>
      </c>
      <c r="Y30" s="66">
        <f t="shared" si="10"/>
        <v>8.3400069605415444E-3</v>
      </c>
      <c r="Z30" s="66">
        <f t="shared" si="11"/>
        <v>12.386951970108134</v>
      </c>
      <c r="AA30" s="118">
        <f>'Response zone f''n'!AH29</f>
        <v>57.869703408355008</v>
      </c>
      <c r="AB30" s="118">
        <f>'Response zone f''n'!AH28</f>
        <v>57.177656991904499</v>
      </c>
      <c r="AC30" s="118">
        <f t="shared" si="12"/>
        <v>6.9204641645050913E-3</v>
      </c>
      <c r="AD30" s="118">
        <f t="shared" si="13"/>
        <v>10.028207664091333</v>
      </c>
      <c r="AE30" s="66">
        <f>'Response zone f''n'!H29</f>
        <v>38.505983344295892</v>
      </c>
      <c r="AF30" s="66">
        <f>'Response zone f''n'!H28</f>
        <v>37.663515540199342</v>
      </c>
      <c r="AG30" s="66">
        <f t="shared" si="14"/>
        <v>8.4246780409655032E-3</v>
      </c>
      <c r="AH30" s="66">
        <f t="shared" si="15"/>
        <v>4.1321350745713943</v>
      </c>
      <c r="AI30" s="118">
        <f>'Response zone f''n'!H29</f>
        <v>38.505983344295892</v>
      </c>
      <c r="AJ30" s="118">
        <f>'Response zone f''n'!H28</f>
        <v>37.663515540199342</v>
      </c>
      <c r="AK30" s="118">
        <f t="shared" si="16"/>
        <v>8.4246780409655032E-3</v>
      </c>
      <c r="AL30" s="118">
        <f t="shared" si="17"/>
        <v>5.9348475132836311</v>
      </c>
      <c r="AM30" s="66">
        <f>'Response zone f''n'!H29</f>
        <v>38.505983344295892</v>
      </c>
      <c r="AN30" s="66">
        <f>'Response zone f''n'!H28</f>
        <v>37.663515540199342</v>
      </c>
      <c r="AO30" s="66">
        <f t="shared" si="18"/>
        <v>8.4246780409655032E-3</v>
      </c>
      <c r="AP30" s="66">
        <f t="shared" si="19"/>
        <v>12.304164097817896</v>
      </c>
      <c r="AQ30" s="118">
        <f>'Response zone f''n'!T29</f>
        <v>67.067252047196689</v>
      </c>
      <c r="AR30" s="118">
        <f>'Response zone f''n'!T28</f>
        <v>66.507724924646439</v>
      </c>
      <c r="AS30" s="118">
        <f t="shared" si="20"/>
        <v>5.595271225502501E-3</v>
      </c>
      <c r="AT30" s="118">
        <f t="shared" si="21"/>
        <v>5.0891999813756073</v>
      </c>
      <c r="AU30" s="66">
        <f>'Response zone f''n'!AF29</f>
        <v>81.389766378699917</v>
      </c>
      <c r="AV30" s="66">
        <f>'Response zone f''n'!AF28</f>
        <v>81.069471303164619</v>
      </c>
      <c r="AW30" s="160">
        <f t="shared" si="22"/>
        <v>3.2029507553529867E-3</v>
      </c>
      <c r="AX30" s="66">
        <f t="shared" si="23"/>
        <v>0.75016847736849213</v>
      </c>
      <c r="AY30" s="118">
        <f>'Response zone f''n'!U29</f>
        <v>47.693076259358982</v>
      </c>
      <c r="AZ30" s="118">
        <f>'Response zone f''n'!U28</f>
        <v>46.88505381268174</v>
      </c>
      <c r="BA30" s="118">
        <f t="shared" si="24"/>
        <v>8.0802244667724215E-3</v>
      </c>
      <c r="BB30" s="118">
        <f t="shared" si="25"/>
        <v>4.4568229839147699</v>
      </c>
      <c r="BC30" s="66">
        <f>'Response zone f''n'!T29</f>
        <v>67.067252047196689</v>
      </c>
      <c r="BD30" s="66">
        <f>'Response zone f''n'!T28</f>
        <v>66.507724924646439</v>
      </c>
      <c r="BE30" s="66">
        <f t="shared" si="26"/>
        <v>5.595271225502501E-3</v>
      </c>
      <c r="BF30" s="66">
        <f t="shared" si="27"/>
        <v>4.1973469839415873</v>
      </c>
      <c r="BG30" s="118">
        <f>'Response zone f''n'!AG29</f>
        <v>70.936115606479277</v>
      </c>
      <c r="BH30" s="118">
        <f>'Response zone f''n'!AG28</f>
        <v>70.437524460508499</v>
      </c>
      <c r="BI30" s="118">
        <f t="shared" si="28"/>
        <v>4.9859114597077788E-3</v>
      </c>
      <c r="BJ30" s="118">
        <f t="shared" si="29"/>
        <v>6.5951466920347244</v>
      </c>
      <c r="BK30" s="66">
        <f>'Response zone f''n'!U29</f>
        <v>47.693076259358982</v>
      </c>
      <c r="BL30" s="66">
        <f>'Response zone f''n'!U28</f>
        <v>46.88505381268174</v>
      </c>
      <c r="BM30" s="66">
        <f t="shared" si="30"/>
        <v>8.0802244667724215E-3</v>
      </c>
      <c r="BN30" s="66">
        <f t="shared" si="31"/>
        <v>12.248187422108064</v>
      </c>
      <c r="BO30" s="118">
        <f>'Response zone f''n'!H29</f>
        <v>38.505983344295892</v>
      </c>
      <c r="BP30" s="118">
        <f>'Response zone f''n'!H28</f>
        <v>37.663515540199342</v>
      </c>
      <c r="BQ30" s="118">
        <f t="shared" si="32"/>
        <v>8.4246780409655032E-3</v>
      </c>
      <c r="BR30" s="118">
        <f t="shared" si="33"/>
        <v>0</v>
      </c>
      <c r="BS30" s="66">
        <f>'Response zone f''n'!I29</f>
        <v>19.079086343853842</v>
      </c>
      <c r="BT30" s="66">
        <f>'Response zone f''n'!I28</f>
        <v>18.274236475401096</v>
      </c>
      <c r="BU30" s="66">
        <f t="shared" si="34"/>
        <v>8.0484986845274515E-3</v>
      </c>
      <c r="BV30" s="66">
        <f t="shared" si="35"/>
        <v>40.944972826621772</v>
      </c>
      <c r="BW30" s="118">
        <f>'Response zone f''n'!H29</f>
        <v>38.505983344295892</v>
      </c>
      <c r="BX30" s="118">
        <f>'Response zone f''n'!H28</f>
        <v>37.663515540199342</v>
      </c>
      <c r="BY30" s="118">
        <f t="shared" si="36"/>
        <v>8.4246780409655032E-3</v>
      </c>
      <c r="BZ30" s="118">
        <f t="shared" si="37"/>
        <v>72.954542513005634</v>
      </c>
      <c r="CA30" s="66">
        <f>'Response zone f''n'!H29</f>
        <v>38.505983344295892</v>
      </c>
      <c r="CB30" s="66">
        <f>'Response zone f''n'!H28</f>
        <v>37.663515540199342</v>
      </c>
      <c r="CC30" s="66">
        <f t="shared" si="38"/>
        <v>8.4246780409655032E-3</v>
      </c>
      <c r="CD30" s="66">
        <f t="shared" si="39"/>
        <v>13.808095498300853</v>
      </c>
      <c r="CE30" s="118">
        <f>'Response zone f''n'!I29</f>
        <v>19.079086343853842</v>
      </c>
      <c r="CF30" s="118">
        <f>'Response zone f''n'!I28</f>
        <v>18.274236475401096</v>
      </c>
      <c r="CG30" s="118">
        <f t="shared" si="40"/>
        <v>8.0484986845274515E-3</v>
      </c>
      <c r="CH30" s="118">
        <f t="shared" si="41"/>
        <v>9.3663541044554179</v>
      </c>
      <c r="CI30" s="66">
        <f>'Response zone f''n'!T29</f>
        <v>67.067252047196689</v>
      </c>
      <c r="CJ30" s="66">
        <f>'Response zone f''n'!T28</f>
        <v>66.507724924646439</v>
      </c>
      <c r="CK30" s="66">
        <f t="shared" si="42"/>
        <v>5.595271225502501E-3</v>
      </c>
      <c r="CL30" s="66">
        <f t="shared" si="43"/>
        <v>2.1131011785893139</v>
      </c>
      <c r="CM30" s="118">
        <f>'Response zone f''n'!O29</f>
        <v>32.044269072197551</v>
      </c>
      <c r="CN30" s="118">
        <f>'Response zone f''n'!O28</f>
        <v>31.295761374359941</v>
      </c>
      <c r="CO30" s="118">
        <f t="shared" si="44"/>
        <v>7.4850769783760991E-3</v>
      </c>
      <c r="CP30" s="118">
        <f t="shared" si="45"/>
        <v>1.1766541010007228</v>
      </c>
      <c r="CQ30" s="66">
        <f>'Response zone f''n'!U29</f>
        <v>47.693076259358982</v>
      </c>
      <c r="CR30" s="66">
        <f>'Response zone f''n'!U28</f>
        <v>46.88505381268174</v>
      </c>
      <c r="CS30" s="66">
        <f t="shared" si="46"/>
        <v>8.0802244667724215E-3</v>
      </c>
      <c r="CT30" s="66">
        <f t="shared" si="47"/>
        <v>1.9214935386474155</v>
      </c>
      <c r="CU30" s="118">
        <f>'Response zone f''n'!AB29</f>
        <v>35.33184514797685</v>
      </c>
      <c r="CV30" s="118">
        <f>'Response zone f''n'!AB28</f>
        <v>34.455151798101525</v>
      </c>
      <c r="CW30" s="118">
        <f t="shared" si="48"/>
        <v>8.7669334987532464E-3</v>
      </c>
      <c r="CX30" s="118">
        <f t="shared" si="49"/>
        <v>0</v>
      </c>
    </row>
    <row r="31" spans="1:102" x14ac:dyDescent="0.25">
      <c r="A31" s="66">
        <v>2038</v>
      </c>
      <c r="B31" s="163">
        <v>28</v>
      </c>
      <c r="C31" s="111">
        <f>'Response zone f''n'!I30</f>
        <v>19.865019963352246</v>
      </c>
      <c r="D31" s="111">
        <f>'Response zone f''n'!I29</f>
        <v>19.079086343853842</v>
      </c>
      <c r="E31" s="118">
        <f t="shared" si="0"/>
        <v>7.859336194984046E-3</v>
      </c>
      <c r="F31" s="118">
        <f t="shared" si="1"/>
        <v>5.1387557655043929</v>
      </c>
      <c r="G31" s="66">
        <f>'Response zone f''n'!H30</f>
        <v>39.315252590776865</v>
      </c>
      <c r="H31" s="66">
        <f>'Response zone f''n'!H29</f>
        <v>38.505983344295892</v>
      </c>
      <c r="I31" s="66">
        <f t="shared" si="2"/>
        <v>8.0926924648097292E-3</v>
      </c>
      <c r="J31" s="66">
        <f t="shared" si="3"/>
        <v>1.0594224632607068</v>
      </c>
      <c r="K31" s="118">
        <f>'Response zone f''n'!H30</f>
        <v>39.315252590776865</v>
      </c>
      <c r="L31" s="118">
        <f>'Response zone f''n'!H29</f>
        <v>38.505983344295892</v>
      </c>
      <c r="M31" s="118">
        <f t="shared" si="4"/>
        <v>8.0926924648097292E-3</v>
      </c>
      <c r="N31" s="118">
        <f t="shared" si="5"/>
        <v>3.4527541188996675</v>
      </c>
      <c r="O31" s="66">
        <f>'Response zone f''n'!AH30</f>
        <v>58.528658918415388</v>
      </c>
      <c r="P31" s="66">
        <f>'Response zone f''n'!AH29</f>
        <v>57.869703408355008</v>
      </c>
      <c r="Q31" s="66">
        <f t="shared" si="6"/>
        <v>6.5895551006038035E-3</v>
      </c>
      <c r="R31" s="66">
        <f t="shared" si="7"/>
        <v>2.8148375842553803</v>
      </c>
      <c r="S31" s="118">
        <f>'Response zone f''n'!AJ30</f>
        <v>24.262094460103604</v>
      </c>
      <c r="T31" s="118">
        <f>'Response zone f''n'!AJ29</f>
        <v>23.425565594775662</v>
      </c>
      <c r="U31" s="118">
        <f t="shared" si="8"/>
        <v>8.3652886532794221E-3</v>
      </c>
      <c r="V31" s="118">
        <f t="shared" si="9"/>
        <v>7.0989566107307214</v>
      </c>
      <c r="W31" s="66">
        <f>'Response zone f''n'!AI30</f>
        <v>45.957532185956332</v>
      </c>
      <c r="X31" s="66">
        <f>'Response zone f''n'!AI29</f>
        <v>45.159912705027033</v>
      </c>
      <c r="Y31" s="66">
        <f t="shared" si="10"/>
        <v>7.9761948092929909E-3</v>
      </c>
      <c r="Z31" s="66">
        <f t="shared" si="11"/>
        <v>11.846601864289406</v>
      </c>
      <c r="AA31" s="118">
        <f>'Response zone f''n'!AH30</f>
        <v>58.528658918415388</v>
      </c>
      <c r="AB31" s="118">
        <f>'Response zone f''n'!AH29</f>
        <v>57.869703408355008</v>
      </c>
      <c r="AC31" s="118">
        <f t="shared" si="12"/>
        <v>6.5895551006038035E-3</v>
      </c>
      <c r="AD31" s="118">
        <f t="shared" si="13"/>
        <v>9.5486986699183252</v>
      </c>
      <c r="AE31" s="66">
        <f>'Response zone f''n'!H30</f>
        <v>39.315252590776865</v>
      </c>
      <c r="AF31" s="66">
        <f>'Response zone f''n'!H29</f>
        <v>38.505983344295892</v>
      </c>
      <c r="AG31" s="66">
        <f t="shared" si="14"/>
        <v>8.0926924648097292E-3</v>
      </c>
      <c r="AH31" s="66">
        <f t="shared" si="15"/>
        <v>3.9693028290167796</v>
      </c>
      <c r="AI31" s="118">
        <f>'Response zone f''n'!H30</f>
        <v>39.315252590776865</v>
      </c>
      <c r="AJ31" s="118">
        <f>'Response zone f''n'!H29</f>
        <v>38.505983344295892</v>
      </c>
      <c r="AK31" s="118">
        <f t="shared" si="16"/>
        <v>8.0926924648097292E-3</v>
      </c>
      <c r="AL31" s="118">
        <f t="shared" si="17"/>
        <v>5.700977000782915</v>
      </c>
      <c r="AM31" s="66">
        <f>'Response zone f''n'!H30</f>
        <v>39.315252590776865</v>
      </c>
      <c r="AN31" s="66">
        <f>'Response zone f''n'!H29</f>
        <v>38.505983344295892</v>
      </c>
      <c r="AO31" s="66">
        <f t="shared" si="18"/>
        <v>8.0926924648097292E-3</v>
      </c>
      <c r="AP31" s="66">
        <f t="shared" si="19"/>
        <v>11.819302244668535</v>
      </c>
      <c r="AQ31" s="118">
        <f>'Response zone f''n'!T30</f>
        <v>67.598900265333867</v>
      </c>
      <c r="AR31" s="118">
        <f>'Response zone f''n'!T29</f>
        <v>67.067252047196689</v>
      </c>
      <c r="AS31" s="118">
        <f t="shared" si="20"/>
        <v>5.3164821813717822E-3</v>
      </c>
      <c r="AT31" s="118">
        <f t="shared" si="21"/>
        <v>4.8356263580397059</v>
      </c>
      <c r="AU31" s="66">
        <f>'Response zone f''n'!AF30</f>
        <v>81.693530730276692</v>
      </c>
      <c r="AV31" s="66">
        <f>'Response zone f''n'!AF29</f>
        <v>81.389766378699917</v>
      </c>
      <c r="AW31" s="160">
        <f t="shared" si="22"/>
        <v>3.0376435157677406E-3</v>
      </c>
      <c r="AX31" s="66">
        <f t="shared" si="23"/>
        <v>0.71145159106906908</v>
      </c>
      <c r="AY31" s="118">
        <f>'Response zone f''n'!U30</f>
        <v>48.465101937872376</v>
      </c>
      <c r="AZ31" s="118">
        <f>'Response zone f''n'!U29</f>
        <v>47.693076259358982</v>
      </c>
      <c r="BA31" s="118">
        <f t="shared" si="24"/>
        <v>7.7202567851339414E-3</v>
      </c>
      <c r="BB31" s="118">
        <f t="shared" si="25"/>
        <v>4.2582750050077278</v>
      </c>
      <c r="BC31" s="66">
        <f>'Response zone f''n'!T30</f>
        <v>67.598900265333867</v>
      </c>
      <c r="BD31" s="66">
        <f>'Response zone f''n'!T29</f>
        <v>67.067252047196689</v>
      </c>
      <c r="BE31" s="66">
        <f t="shared" si="26"/>
        <v>5.3164821813717822E-3</v>
      </c>
      <c r="BF31" s="66">
        <f t="shared" si="27"/>
        <v>3.9882106782332007</v>
      </c>
      <c r="BG31" s="118">
        <f>'Response zone f''n'!AG30</f>
        <v>71.409533628543471</v>
      </c>
      <c r="BH31" s="118">
        <f>'Response zone f''n'!AG29</f>
        <v>70.936115606479277</v>
      </c>
      <c r="BI31" s="118">
        <f t="shared" si="28"/>
        <v>4.7341802206419458E-3</v>
      </c>
      <c r="BJ31" s="118">
        <f t="shared" si="29"/>
        <v>6.262167564341965</v>
      </c>
      <c r="BK31" s="66">
        <f>'Response zone f''n'!U30</f>
        <v>48.465101937872376</v>
      </c>
      <c r="BL31" s="66">
        <f>'Response zone f''n'!U29</f>
        <v>47.693076259358982</v>
      </c>
      <c r="BM31" s="66">
        <f t="shared" si="30"/>
        <v>7.7202567851339414E-3</v>
      </c>
      <c r="BN31" s="66">
        <f t="shared" si="31"/>
        <v>11.702540249960759</v>
      </c>
      <c r="BO31" s="118">
        <f>'Response zone f''n'!H30</f>
        <v>39.315252590776865</v>
      </c>
      <c r="BP31" s="118">
        <f>'Response zone f''n'!H29</f>
        <v>38.505983344295892</v>
      </c>
      <c r="BQ31" s="118">
        <f t="shared" si="32"/>
        <v>8.0926924648097292E-3</v>
      </c>
      <c r="BR31" s="118">
        <f t="shared" si="33"/>
        <v>0</v>
      </c>
      <c r="BS31" s="66">
        <f>'Response zone f''n'!I30</f>
        <v>19.865019963352246</v>
      </c>
      <c r="BT31" s="66">
        <f>'Response zone f''n'!I29</f>
        <v>19.079086343853842</v>
      </c>
      <c r="BU31" s="66">
        <f t="shared" si="34"/>
        <v>7.859336194984046E-3</v>
      </c>
      <c r="BV31" s="66">
        <f t="shared" si="35"/>
        <v>39.982650125487403</v>
      </c>
      <c r="BW31" s="118">
        <f>'Response zone f''n'!H30</f>
        <v>39.315252590776865</v>
      </c>
      <c r="BX31" s="118">
        <f>'Response zone f''n'!H29</f>
        <v>38.505983344295892</v>
      </c>
      <c r="BY31" s="118">
        <f t="shared" si="36"/>
        <v>8.0926924648097292E-3</v>
      </c>
      <c r="BZ31" s="118">
        <f t="shared" si="37"/>
        <v>70.079672314810452</v>
      </c>
      <c r="CA31" s="66">
        <f>'Response zone f''n'!H30</f>
        <v>39.315252590776865</v>
      </c>
      <c r="CB31" s="66">
        <f>'Response zone f''n'!H29</f>
        <v>38.505983344295892</v>
      </c>
      <c r="CC31" s="66">
        <f t="shared" si="38"/>
        <v>8.0926924648097292E-3</v>
      </c>
      <c r="CD31" s="66">
        <f t="shared" si="39"/>
        <v>13.263969240024045</v>
      </c>
      <c r="CE31" s="118">
        <f>'Response zone f''n'!I30</f>
        <v>19.865019963352246</v>
      </c>
      <c r="CF31" s="118">
        <f>'Response zone f''n'!I29</f>
        <v>19.079086343853842</v>
      </c>
      <c r="CG31" s="118">
        <f t="shared" si="40"/>
        <v>7.859336194984046E-3</v>
      </c>
      <c r="CH31" s="118">
        <f t="shared" si="41"/>
        <v>9.1462182841253554</v>
      </c>
      <c r="CI31" s="66">
        <f>'Response zone f''n'!T30</f>
        <v>67.598900265333867</v>
      </c>
      <c r="CJ31" s="66">
        <f>'Response zone f''n'!T29</f>
        <v>67.067252047196689</v>
      </c>
      <c r="CK31" s="66">
        <f t="shared" si="42"/>
        <v>5.3164821813717822E-3</v>
      </c>
      <c r="CL31" s="66">
        <f t="shared" si="43"/>
        <v>2.0078141542453771</v>
      </c>
      <c r="CM31" s="118">
        <f>'Response zone f''n'!O30</f>
        <v>32.767633605553577</v>
      </c>
      <c r="CN31" s="118">
        <f>'Response zone f''n'!O29</f>
        <v>32.044269072197551</v>
      </c>
      <c r="CO31" s="118">
        <f t="shared" si="44"/>
        <v>7.2336453335602614E-3</v>
      </c>
      <c r="CP31" s="118">
        <f t="shared" si="45"/>
        <v>1.1371290464356729</v>
      </c>
      <c r="CQ31" s="66">
        <f>'Response zone f''n'!U30</f>
        <v>48.465101937872376</v>
      </c>
      <c r="CR31" s="66">
        <f>'Response zone f''n'!U29</f>
        <v>47.693076259358982</v>
      </c>
      <c r="CS31" s="66">
        <f t="shared" si="46"/>
        <v>7.7202567851339414E-3</v>
      </c>
      <c r="CT31" s="66">
        <f t="shared" si="47"/>
        <v>1.8358925040184217</v>
      </c>
      <c r="CU31" s="118">
        <f>'Response zone f''n'!AB30</f>
        <v>36.174994079557116</v>
      </c>
      <c r="CV31" s="118">
        <f>'Response zone f''n'!AB29</f>
        <v>35.33184514797685</v>
      </c>
      <c r="CW31" s="118">
        <f t="shared" si="48"/>
        <v>8.4314893158026656E-3</v>
      </c>
      <c r="CX31" s="118">
        <f t="shared" si="49"/>
        <v>0</v>
      </c>
    </row>
    <row r="32" spans="1:102" x14ac:dyDescent="0.25">
      <c r="A32" s="66">
        <v>2039</v>
      </c>
      <c r="B32" s="163">
        <v>29</v>
      </c>
      <c r="C32" s="111">
        <f>'Response zone f''n'!I31</f>
        <v>20.632342764662106</v>
      </c>
      <c r="D32" s="111">
        <f>'Response zone f''n'!I30</f>
        <v>19.865019963352246</v>
      </c>
      <c r="E32" s="118">
        <f t="shared" si="0"/>
        <v>7.6732280130985941E-3</v>
      </c>
      <c r="F32" s="118">
        <f t="shared" si="1"/>
        <v>5.0170706169187183</v>
      </c>
      <c r="G32" s="66">
        <f>'Response zone f''n'!H31</f>
        <v>40.093394590520923</v>
      </c>
      <c r="H32" s="66">
        <f>'Response zone f''n'!H30</f>
        <v>39.315252590776865</v>
      </c>
      <c r="I32" s="66">
        <f t="shared" si="2"/>
        <v>7.7814199974405793E-3</v>
      </c>
      <c r="J32" s="66">
        <f t="shared" si="3"/>
        <v>1.0186734732849438</v>
      </c>
      <c r="K32" s="118">
        <f>'Response zone f''n'!H31</f>
        <v>40.093394590520923</v>
      </c>
      <c r="L32" s="118">
        <f>'Response zone f''n'!H30</f>
        <v>39.315252590776865</v>
      </c>
      <c r="M32" s="118">
        <f t="shared" si="4"/>
        <v>7.7814199974405793E-3</v>
      </c>
      <c r="N32" s="118">
        <f t="shared" si="5"/>
        <v>3.319949456115022</v>
      </c>
      <c r="O32" s="66">
        <f>'Response zone f''n'!AH31</f>
        <v>59.157078655342218</v>
      </c>
      <c r="P32" s="66">
        <f>'Response zone f''n'!AH30</f>
        <v>58.528658918415388</v>
      </c>
      <c r="Q32" s="66">
        <f t="shared" si="6"/>
        <v>6.2841973692682983E-3</v>
      </c>
      <c r="R32" s="66">
        <f t="shared" si="7"/>
        <v>2.6843989725913882</v>
      </c>
      <c r="S32" s="118">
        <f>'Response zone f''n'!AJ31</f>
        <v>25.074646981580383</v>
      </c>
      <c r="T32" s="118">
        <f>'Response zone f''n'!AJ30</f>
        <v>24.262094460103604</v>
      </c>
      <c r="U32" s="118">
        <f t="shared" si="8"/>
        <v>8.1255252147677832E-3</v>
      </c>
      <c r="V32" s="118">
        <f t="shared" si="9"/>
        <v>6.8954884080923735</v>
      </c>
      <c r="W32" s="66">
        <f>'Response zone f''n'!AI31</f>
        <v>46.721304255409905</v>
      </c>
      <c r="X32" s="66">
        <f>'Response zone f''n'!AI30</f>
        <v>45.957532185956332</v>
      </c>
      <c r="Y32" s="66">
        <f t="shared" si="10"/>
        <v>7.6377206945357299E-3</v>
      </c>
      <c r="Z32" s="66">
        <f t="shared" si="11"/>
        <v>11.343884945411581</v>
      </c>
      <c r="AA32" s="118">
        <f>'Response zone f''n'!AH31</f>
        <v>59.157078655342218</v>
      </c>
      <c r="AB32" s="118">
        <f>'Response zone f''n'!AH30</f>
        <v>58.528658918415388</v>
      </c>
      <c r="AC32" s="118">
        <f t="shared" si="12"/>
        <v>6.2841973692682983E-3</v>
      </c>
      <c r="AD32" s="118">
        <f t="shared" si="13"/>
        <v>9.1062152368887652</v>
      </c>
      <c r="AE32" s="66">
        <f>'Response zone f''n'!H31</f>
        <v>40.093394590520923</v>
      </c>
      <c r="AF32" s="66">
        <f>'Response zone f''n'!H30</f>
        <v>39.315252590776865</v>
      </c>
      <c r="AG32" s="66">
        <f t="shared" si="14"/>
        <v>7.7814199974405793E-3</v>
      </c>
      <c r="AH32" s="66">
        <f t="shared" si="15"/>
        <v>3.8166299465742552</v>
      </c>
      <c r="AI32" s="118">
        <f>'Response zone f''n'!H31</f>
        <v>40.093394590520923</v>
      </c>
      <c r="AJ32" s="118">
        <f>'Response zone f''n'!H30</f>
        <v>39.315252590776865</v>
      </c>
      <c r="AK32" s="118">
        <f t="shared" si="16"/>
        <v>7.7814199974405793E-3</v>
      </c>
      <c r="AL32" s="118">
        <f t="shared" si="17"/>
        <v>5.4816980419981896</v>
      </c>
      <c r="AM32" s="66">
        <f>'Response zone f''n'!H31</f>
        <v>40.093394590520923</v>
      </c>
      <c r="AN32" s="66">
        <f>'Response zone f''n'!H30</f>
        <v>39.315252590776865</v>
      </c>
      <c r="AO32" s="66">
        <f t="shared" si="18"/>
        <v>7.7814199974405793E-3</v>
      </c>
      <c r="AP32" s="66">
        <f t="shared" si="19"/>
        <v>11.364691694684389</v>
      </c>
      <c r="AQ32" s="118">
        <f>'Response zone f''n'!T31</f>
        <v>68.104916595199981</v>
      </c>
      <c r="AR32" s="118">
        <f>'Response zone f''n'!T30</f>
        <v>67.598900265333867</v>
      </c>
      <c r="AS32" s="118">
        <f t="shared" si="20"/>
        <v>5.0601632986611378E-3</v>
      </c>
      <c r="AT32" s="118">
        <f t="shared" si="21"/>
        <v>4.60249055451124</v>
      </c>
      <c r="AU32" s="66">
        <f>'Response zone f''n'!AF31</f>
        <v>81.982145715733196</v>
      </c>
      <c r="AV32" s="66">
        <f>'Response zone f''n'!AF30</f>
        <v>81.693530730276692</v>
      </c>
      <c r="AW32" s="160">
        <f t="shared" si="22"/>
        <v>2.8861498545650478E-3</v>
      </c>
      <c r="AX32" s="66">
        <f t="shared" si="23"/>
        <v>0.67597000616943559</v>
      </c>
      <c r="AY32" s="118">
        <f>'Response zone f''n'!U31</f>
        <v>49.203701804057971</v>
      </c>
      <c r="AZ32" s="118">
        <f>'Response zone f''n'!U30</f>
        <v>48.465101937872376</v>
      </c>
      <c r="BA32" s="118">
        <f t="shared" si="24"/>
        <v>7.3859986618559506E-3</v>
      </c>
      <c r="BB32" s="118">
        <f t="shared" si="25"/>
        <v>4.0739076903976397</v>
      </c>
      <c r="BC32" s="66">
        <f>'Response zone f''n'!T31</f>
        <v>68.104916595199981</v>
      </c>
      <c r="BD32" s="66">
        <f>'Response zone f''n'!T30</f>
        <v>67.598900265333867</v>
      </c>
      <c r="BE32" s="66">
        <f t="shared" si="26"/>
        <v>5.0601632986611378E-3</v>
      </c>
      <c r="BF32" s="66">
        <f t="shared" si="27"/>
        <v>3.7959305820746487</v>
      </c>
      <c r="BG32" s="118">
        <f>'Response zone f''n'!AG31</f>
        <v>71.859835010513464</v>
      </c>
      <c r="BH32" s="118">
        <f>'Response zone f''n'!AG30</f>
        <v>71.409533628543471</v>
      </c>
      <c r="BI32" s="118">
        <f t="shared" si="28"/>
        <v>4.5030138196999305E-3</v>
      </c>
      <c r="BJ32" s="118">
        <f t="shared" si="29"/>
        <v>5.9563907095376356</v>
      </c>
      <c r="BK32" s="66">
        <f>'Response zone f''n'!U31</f>
        <v>49.203701804057971</v>
      </c>
      <c r="BL32" s="66">
        <f>'Response zone f''n'!U30</f>
        <v>48.465101937872376</v>
      </c>
      <c r="BM32" s="66">
        <f t="shared" si="30"/>
        <v>7.3859986618559506E-3</v>
      </c>
      <c r="BN32" s="66">
        <f t="shared" si="31"/>
        <v>11.195864209201428</v>
      </c>
      <c r="BO32" s="118">
        <f>'Response zone f''n'!H31</f>
        <v>40.093394590520923</v>
      </c>
      <c r="BP32" s="118">
        <f>'Response zone f''n'!H30</f>
        <v>39.315252590776865</v>
      </c>
      <c r="BQ32" s="118">
        <f t="shared" si="32"/>
        <v>7.7814199974405793E-3</v>
      </c>
      <c r="BR32" s="118">
        <f t="shared" si="33"/>
        <v>0</v>
      </c>
      <c r="BS32" s="66">
        <f>'Response zone f''n'!I31</f>
        <v>20.632342764662106</v>
      </c>
      <c r="BT32" s="66">
        <f>'Response zone f''n'!I30</f>
        <v>19.865019963352246</v>
      </c>
      <c r="BU32" s="66">
        <f t="shared" si="34"/>
        <v>7.6732280130985941E-3</v>
      </c>
      <c r="BV32" s="66">
        <f t="shared" si="35"/>
        <v>39.035865545058634</v>
      </c>
      <c r="BW32" s="118">
        <f>'Response zone f''n'!H31</f>
        <v>40.093394590520923</v>
      </c>
      <c r="BX32" s="118">
        <f>'Response zone f''n'!H30</f>
        <v>39.315252590776865</v>
      </c>
      <c r="BY32" s="118">
        <f t="shared" si="36"/>
        <v>7.7814199974405793E-3</v>
      </c>
      <c r="BZ32" s="118">
        <f t="shared" si="37"/>
        <v>67.384169846539478</v>
      </c>
      <c r="CA32" s="66">
        <f>'Response zone f''n'!H31</f>
        <v>40.093394590520923</v>
      </c>
      <c r="CB32" s="66">
        <f>'Response zone f''n'!H30</f>
        <v>39.315252590776865</v>
      </c>
      <c r="CC32" s="66">
        <f t="shared" si="38"/>
        <v>7.7814199974405793E-3</v>
      </c>
      <c r="CD32" s="66">
        <f t="shared" si="39"/>
        <v>12.753791885527495</v>
      </c>
      <c r="CE32" s="118">
        <f>'Response zone f''n'!I31</f>
        <v>20.632342764662106</v>
      </c>
      <c r="CF32" s="118">
        <f>'Response zone f''n'!I30</f>
        <v>19.865019963352246</v>
      </c>
      <c r="CG32" s="118">
        <f t="shared" si="40"/>
        <v>7.6732280130985941E-3</v>
      </c>
      <c r="CH32" s="118">
        <f t="shared" si="41"/>
        <v>8.9296368816053295</v>
      </c>
      <c r="CI32" s="66">
        <f>'Response zone f''n'!T31</f>
        <v>68.104916595199981</v>
      </c>
      <c r="CJ32" s="66">
        <f>'Response zone f''n'!T30</f>
        <v>67.598900265333867</v>
      </c>
      <c r="CK32" s="66">
        <f t="shared" si="42"/>
        <v>5.0601632986611378E-3</v>
      </c>
      <c r="CL32" s="66">
        <f t="shared" si="43"/>
        <v>1.9110131751110877</v>
      </c>
      <c r="CM32" s="118">
        <f>'Response zone f''n'!O31</f>
        <v>33.467252992560717</v>
      </c>
      <c r="CN32" s="118">
        <f>'Response zone f''n'!O30</f>
        <v>32.767633605553577</v>
      </c>
      <c r="CO32" s="118">
        <f t="shared" si="44"/>
        <v>6.9961938700713946E-3</v>
      </c>
      <c r="CP32" s="118">
        <f t="shared" si="45"/>
        <v>1.0998016763752232</v>
      </c>
      <c r="CQ32" s="66">
        <f>'Response zone f''n'!U31</f>
        <v>49.203701804057971</v>
      </c>
      <c r="CR32" s="66">
        <f>'Response zone f''n'!U30</f>
        <v>48.465101937872376</v>
      </c>
      <c r="CS32" s="66">
        <f t="shared" si="46"/>
        <v>7.3859986618559506E-3</v>
      </c>
      <c r="CT32" s="66">
        <f t="shared" si="47"/>
        <v>1.756405253786669</v>
      </c>
      <c r="CU32" s="118">
        <f>'Response zone f''n'!AB31</f>
        <v>36.986583863055309</v>
      </c>
      <c r="CV32" s="118">
        <f>'Response zone f''n'!AB30</f>
        <v>36.174994079557116</v>
      </c>
      <c r="CW32" s="118">
        <f t="shared" si="48"/>
        <v>8.1158978349819225E-3</v>
      </c>
      <c r="CX32" s="118">
        <f t="shared" si="49"/>
        <v>0</v>
      </c>
    </row>
    <row r="33" spans="1:102" x14ac:dyDescent="0.25">
      <c r="A33" s="66">
        <v>2040</v>
      </c>
      <c r="B33" s="163">
        <v>30</v>
      </c>
      <c r="C33" s="111">
        <f>'Response zone f''n'!I32</f>
        <v>21.381418452414479</v>
      </c>
      <c r="D33" s="111">
        <f>'Response zone f''n'!I31</f>
        <v>20.632342764662106</v>
      </c>
      <c r="E33" s="118">
        <f t="shared" si="0"/>
        <v>7.4907568775237363E-3</v>
      </c>
      <c r="F33" s="118">
        <f t="shared" si="1"/>
        <v>4.8977635181115859</v>
      </c>
      <c r="G33" s="66">
        <f>'Response zone f''n'!H32</f>
        <v>40.842310661390037</v>
      </c>
      <c r="H33" s="66">
        <f>'Response zone f''n'!H31</f>
        <v>40.093394590520923</v>
      </c>
      <c r="I33" s="66">
        <f t="shared" si="2"/>
        <v>7.4891607086911447E-3</v>
      </c>
      <c r="J33" s="66">
        <f t="shared" si="3"/>
        <v>0.98041351753546668</v>
      </c>
      <c r="K33" s="118">
        <f>'Response zone f''n'!H32</f>
        <v>40.842310661390037</v>
      </c>
      <c r="L33" s="118">
        <f>'Response zone f''n'!H31</f>
        <v>40.093394590520923</v>
      </c>
      <c r="M33" s="118">
        <f t="shared" si="4"/>
        <v>7.4891607086911447E-3</v>
      </c>
      <c r="N33" s="118">
        <f t="shared" si="5"/>
        <v>3.1952567821496807</v>
      </c>
      <c r="O33" s="66">
        <f>'Response zone f''n'!AH32</f>
        <v>59.757250556727911</v>
      </c>
      <c r="P33" s="66">
        <f>'Response zone f''n'!AH31</f>
        <v>59.157078655342218</v>
      </c>
      <c r="Q33" s="66">
        <f t="shared" si="6"/>
        <v>6.0017190138569277E-3</v>
      </c>
      <c r="R33" s="66">
        <f t="shared" si="7"/>
        <v>2.5637336652358558</v>
      </c>
      <c r="S33" s="118">
        <f>'Response zone f''n'!AJ32</f>
        <v>25.864081793157222</v>
      </c>
      <c r="T33" s="118">
        <f>'Response zone f''n'!AJ31</f>
        <v>25.074646981580383</v>
      </c>
      <c r="U33" s="118">
        <f t="shared" si="8"/>
        <v>7.8943481157683956E-3</v>
      </c>
      <c r="V33" s="118">
        <f t="shared" si="9"/>
        <v>6.6993067503861701</v>
      </c>
      <c r="W33" s="66">
        <f>'Response zone f''n'!AI32</f>
        <v>47.453527186062367</v>
      </c>
      <c r="X33" s="66">
        <f>'Response zone f''n'!AI31</f>
        <v>46.721304255409905</v>
      </c>
      <c r="Y33" s="66">
        <f t="shared" si="10"/>
        <v>7.3222293065246195E-3</v>
      </c>
      <c r="Z33" s="66">
        <f t="shared" si="11"/>
        <v>10.875303001923296</v>
      </c>
      <c r="AA33" s="118">
        <f>'Response zone f''n'!AH32</f>
        <v>59.757250556727911</v>
      </c>
      <c r="AB33" s="118">
        <f>'Response zone f''n'!AH31</f>
        <v>59.157078655342218</v>
      </c>
      <c r="AC33" s="118">
        <f t="shared" si="12"/>
        <v>6.0017190138569277E-3</v>
      </c>
      <c r="AD33" s="118">
        <f t="shared" si="13"/>
        <v>8.6968855241210381</v>
      </c>
      <c r="AE33" s="66">
        <f>'Response zone f''n'!H32</f>
        <v>40.842310661390037</v>
      </c>
      <c r="AF33" s="66">
        <f>'Response zone f''n'!H31</f>
        <v>40.093394590520923</v>
      </c>
      <c r="AG33" s="66">
        <f t="shared" si="14"/>
        <v>7.4891607086911447E-3</v>
      </c>
      <c r="AH33" s="66">
        <f t="shared" si="15"/>
        <v>3.6732826456995471</v>
      </c>
      <c r="AI33" s="118">
        <f>'Response zone f''n'!H32</f>
        <v>40.842310661390037</v>
      </c>
      <c r="AJ33" s="118">
        <f>'Response zone f''n'!H31</f>
        <v>40.093394590520923</v>
      </c>
      <c r="AK33" s="118">
        <f t="shared" si="16"/>
        <v>7.4891607086911447E-3</v>
      </c>
      <c r="AL33" s="118">
        <f t="shared" si="17"/>
        <v>5.2758131043620633</v>
      </c>
      <c r="AM33" s="66">
        <f>'Response zone f''n'!H32</f>
        <v>40.842310661390037</v>
      </c>
      <c r="AN33" s="66">
        <f>'Response zone f''n'!H31</f>
        <v>40.093394590520923</v>
      </c>
      <c r="AO33" s="66">
        <f t="shared" si="18"/>
        <v>7.4891607086911447E-3</v>
      </c>
      <c r="AP33" s="66">
        <f t="shared" si="19"/>
        <v>10.937849715632039</v>
      </c>
      <c r="AQ33" s="118">
        <f>'Response zone f''n'!T32</f>
        <v>68.587302415521521</v>
      </c>
      <c r="AR33" s="118">
        <f>'Response zone f''n'!T31</f>
        <v>68.104916595199981</v>
      </c>
      <c r="AS33" s="118">
        <f t="shared" si="20"/>
        <v>4.8238582032153945E-3</v>
      </c>
      <c r="AT33" s="118">
        <f t="shared" si="21"/>
        <v>4.3875583664414055</v>
      </c>
      <c r="AU33" s="66">
        <f>'Response zone f''n'!AF32</f>
        <v>82.256836264051856</v>
      </c>
      <c r="AV33" s="66">
        <f>'Response zone f''n'!AF31</f>
        <v>81.982145715733196</v>
      </c>
      <c r="AW33" s="160">
        <f t="shared" si="22"/>
        <v>2.7469054831865945E-3</v>
      </c>
      <c r="AX33" s="66">
        <f t="shared" si="23"/>
        <v>0.6433573480183441</v>
      </c>
      <c r="AY33" s="118">
        <f>'Response zone f''n'!U32</f>
        <v>49.911200328754127</v>
      </c>
      <c r="AZ33" s="118">
        <f>'Response zone f''n'!U31</f>
        <v>49.203701804057971</v>
      </c>
      <c r="BA33" s="118">
        <f t="shared" si="24"/>
        <v>7.0749852469615604E-3</v>
      </c>
      <c r="BB33" s="118">
        <f t="shared" si="25"/>
        <v>3.9023614986418038</v>
      </c>
      <c r="BC33" s="66">
        <f>'Response zone f''n'!T32</f>
        <v>68.587302415521521</v>
      </c>
      <c r="BD33" s="66">
        <f>'Response zone f''n'!T31</f>
        <v>68.104916595199981</v>
      </c>
      <c r="BE33" s="66">
        <f t="shared" si="26"/>
        <v>4.8238582032153945E-3</v>
      </c>
      <c r="BF33" s="66">
        <f t="shared" si="27"/>
        <v>3.6186640225665982</v>
      </c>
      <c r="BG33" s="118">
        <f>'Response zone f''n'!AG32</f>
        <v>72.288848383637955</v>
      </c>
      <c r="BH33" s="118">
        <f>'Response zone f''n'!AG31</f>
        <v>71.859835010513464</v>
      </c>
      <c r="BI33" s="118">
        <f t="shared" si="28"/>
        <v>4.2901337312449073E-3</v>
      </c>
      <c r="BJ33" s="118">
        <f t="shared" si="29"/>
        <v>5.6748021930707804</v>
      </c>
      <c r="BK33" s="66">
        <f>'Response zone f''n'!U32</f>
        <v>49.911200328754127</v>
      </c>
      <c r="BL33" s="66">
        <f>'Response zone f''n'!U31</f>
        <v>49.203701804057971</v>
      </c>
      <c r="BM33" s="66">
        <f t="shared" si="30"/>
        <v>7.0749852469615604E-3</v>
      </c>
      <c r="BN33" s="66">
        <f t="shared" si="31"/>
        <v>10.724423024357963</v>
      </c>
      <c r="BO33" s="118">
        <f>'Response zone f''n'!H32</f>
        <v>40.842310661390037</v>
      </c>
      <c r="BP33" s="118">
        <f>'Response zone f''n'!H31</f>
        <v>40.093394590520923</v>
      </c>
      <c r="BQ33" s="118">
        <f t="shared" si="32"/>
        <v>7.4891607086911447E-3</v>
      </c>
      <c r="BR33" s="118">
        <f t="shared" si="33"/>
        <v>0</v>
      </c>
      <c r="BS33" s="66">
        <f>'Response zone f''n'!I32</f>
        <v>21.381418452414479</v>
      </c>
      <c r="BT33" s="66">
        <f>'Response zone f''n'!I31</f>
        <v>20.632342764662106</v>
      </c>
      <c r="BU33" s="66">
        <f t="shared" si="34"/>
        <v>7.4907568775237363E-3</v>
      </c>
      <c r="BV33" s="66">
        <f t="shared" si="35"/>
        <v>38.107583640494468</v>
      </c>
      <c r="BW33" s="118">
        <f>'Response zone f''n'!H32</f>
        <v>40.842310661390037</v>
      </c>
      <c r="BX33" s="118">
        <f>'Response zone f''n'!H31</f>
        <v>40.093394590520923</v>
      </c>
      <c r="BY33" s="118">
        <f t="shared" si="36"/>
        <v>7.4891607086911447E-3</v>
      </c>
      <c r="BZ33" s="118">
        <f t="shared" si="37"/>
        <v>64.8533143524525</v>
      </c>
      <c r="CA33" s="66">
        <f>'Response zone f''n'!H32</f>
        <v>40.842310661390037</v>
      </c>
      <c r="CB33" s="66">
        <f>'Response zone f''n'!H31</f>
        <v>40.093394590520923</v>
      </c>
      <c r="CC33" s="66">
        <f t="shared" si="38"/>
        <v>7.4891607086911447E-3</v>
      </c>
      <c r="CD33" s="66">
        <f t="shared" si="39"/>
        <v>12.274777239544038</v>
      </c>
      <c r="CE33" s="118">
        <f>'Response zone f''n'!I32</f>
        <v>21.381418452414479</v>
      </c>
      <c r="CF33" s="118">
        <f>'Response zone f''n'!I31</f>
        <v>20.632342764662106</v>
      </c>
      <c r="CG33" s="118">
        <f t="shared" si="40"/>
        <v>7.4907568775237363E-3</v>
      </c>
      <c r="CH33" s="118">
        <f t="shared" si="41"/>
        <v>8.7172880527583061</v>
      </c>
      <c r="CI33" s="66">
        <f>'Response zone f''n'!T32</f>
        <v>68.587302415521521</v>
      </c>
      <c r="CJ33" s="66">
        <f>'Response zone f''n'!T31</f>
        <v>68.104916595199981</v>
      </c>
      <c r="CK33" s="66">
        <f t="shared" si="42"/>
        <v>4.8238582032153945E-3</v>
      </c>
      <c r="CL33" s="66">
        <f t="shared" si="43"/>
        <v>1.8217705708532008</v>
      </c>
      <c r="CM33" s="118">
        <f>'Response zone f''n'!O32</f>
        <v>34.14441944075763</v>
      </c>
      <c r="CN33" s="118">
        <f>'Response zone f''n'!O31</f>
        <v>33.467252992560717</v>
      </c>
      <c r="CO33" s="118">
        <f t="shared" si="44"/>
        <v>6.7716644819691392E-3</v>
      </c>
      <c r="CP33" s="118">
        <f t="shared" si="45"/>
        <v>1.0645056565655486</v>
      </c>
      <c r="CQ33" s="66">
        <f>'Response zone f''n'!U32</f>
        <v>49.911200328754127</v>
      </c>
      <c r="CR33" s="66">
        <f>'Response zone f''n'!U31</f>
        <v>49.203701804057971</v>
      </c>
      <c r="CS33" s="66">
        <f t="shared" si="46"/>
        <v>7.0749852469615604E-3</v>
      </c>
      <c r="CT33" s="66">
        <f t="shared" si="47"/>
        <v>1.6824456416979532</v>
      </c>
      <c r="CU33" s="118">
        <f>'Response zone f''n'!AB32</f>
        <v>37.768451520851919</v>
      </c>
      <c r="CV33" s="118">
        <f>'Response zone f''n'!AB31</f>
        <v>36.986583863055309</v>
      </c>
      <c r="CW33" s="118">
        <f t="shared" si="48"/>
        <v>7.8186765779661022E-3</v>
      </c>
      <c r="CX33" s="118">
        <f t="shared" si="49"/>
        <v>0</v>
      </c>
    </row>
    <row r="34" spans="1:102" x14ac:dyDescent="0.25">
      <c r="A34" s="66">
        <v>2041</v>
      </c>
      <c r="B34" s="163">
        <v>31</v>
      </c>
      <c r="C34" s="111">
        <f>'Response zone f''n'!I33</f>
        <v>22.112652953967853</v>
      </c>
      <c r="D34" s="111">
        <f>'Response zone f''n'!I32</f>
        <v>21.381418452414479</v>
      </c>
      <c r="E34" s="118">
        <f t="shared" si="0"/>
        <v>7.3123450155337362E-3</v>
      </c>
      <c r="F34" s="118">
        <f t="shared" si="1"/>
        <v>4.7811105385608936</v>
      </c>
      <c r="G34" s="66">
        <f>'Response zone f''n'!H33</f>
        <v>41.563748668898214</v>
      </c>
      <c r="H34" s="66">
        <f>'Response zone f''n'!H32</f>
        <v>40.842310661390037</v>
      </c>
      <c r="I34" s="66">
        <f t="shared" si="2"/>
        <v>7.2143800750817631E-3</v>
      </c>
      <c r="J34" s="66">
        <f t="shared" si="3"/>
        <v>0.94444171000902888</v>
      </c>
      <c r="K34" s="118">
        <f>'Response zone f''n'!H33</f>
        <v>41.563748668898214</v>
      </c>
      <c r="L34" s="118">
        <f>'Response zone f''n'!H32</f>
        <v>40.842310661390037</v>
      </c>
      <c r="M34" s="118">
        <f t="shared" si="4"/>
        <v>7.2143800750817631E-3</v>
      </c>
      <c r="N34" s="118">
        <f t="shared" si="5"/>
        <v>3.0780213912566992</v>
      </c>
      <c r="O34" s="66">
        <f>'Response zone f''n'!AH33</f>
        <v>60.331230127329341</v>
      </c>
      <c r="P34" s="66">
        <f>'Response zone f''n'!AH32</f>
        <v>59.757250556727911</v>
      </c>
      <c r="Q34" s="66">
        <f t="shared" si="6"/>
        <v>5.7397957060143058E-3</v>
      </c>
      <c r="R34" s="66">
        <f t="shared" si="7"/>
        <v>2.4518487868409022</v>
      </c>
      <c r="S34" s="118">
        <f>'Response zone f''n'!AJ33</f>
        <v>26.631250218774682</v>
      </c>
      <c r="T34" s="118">
        <f>'Response zone f''n'!AJ32</f>
        <v>25.864081793157222</v>
      </c>
      <c r="U34" s="118">
        <f t="shared" si="8"/>
        <v>7.6716842561745935E-3</v>
      </c>
      <c r="V34" s="118">
        <f t="shared" si="9"/>
        <v>6.5103496033528074</v>
      </c>
      <c r="W34" s="66">
        <f>'Response zone f''n'!AI33</f>
        <v>48.1562904178233</v>
      </c>
      <c r="X34" s="66">
        <f>'Response zone f''n'!AI32</f>
        <v>47.453527186062367</v>
      </c>
      <c r="Y34" s="66">
        <f t="shared" si="10"/>
        <v>7.027632317609331E-3</v>
      </c>
      <c r="Z34" s="66">
        <f t="shared" si="11"/>
        <v>10.437754356041207</v>
      </c>
      <c r="AA34" s="118">
        <f>'Response zone f''n'!AH33</f>
        <v>60.331230127329341</v>
      </c>
      <c r="AB34" s="118">
        <f>'Response zone f''n'!AH32</f>
        <v>59.757250556727911</v>
      </c>
      <c r="AC34" s="118">
        <f t="shared" si="12"/>
        <v>5.7397957060143058E-3</v>
      </c>
      <c r="AD34" s="118">
        <f t="shared" si="13"/>
        <v>8.3173414269803558</v>
      </c>
      <c r="AE34" s="66">
        <f>'Response zone f''n'!H33</f>
        <v>41.563748668898214</v>
      </c>
      <c r="AF34" s="66">
        <f>'Response zone f''n'!H32</f>
        <v>40.842310661390037</v>
      </c>
      <c r="AG34" s="66">
        <f t="shared" si="14"/>
        <v>7.2143800750817631E-3</v>
      </c>
      <c r="AH34" s="66">
        <f t="shared" si="15"/>
        <v>3.5385082735004936</v>
      </c>
      <c r="AI34" s="118">
        <f>'Response zone f''n'!H33</f>
        <v>41.563748668898214</v>
      </c>
      <c r="AJ34" s="118">
        <f>'Response zone f''n'!H32</f>
        <v>40.842310661390037</v>
      </c>
      <c r="AK34" s="118">
        <f t="shared" si="16"/>
        <v>7.2143800750817631E-3</v>
      </c>
      <c r="AL34" s="118">
        <f t="shared" si="17"/>
        <v>5.0822411776788874</v>
      </c>
      <c r="AM34" s="66">
        <f>'Response zone f''n'!H33</f>
        <v>41.563748668898214</v>
      </c>
      <c r="AN34" s="66">
        <f>'Response zone f''n'!H32</f>
        <v>40.842310661390037</v>
      </c>
      <c r="AO34" s="66">
        <f t="shared" si="18"/>
        <v>7.2143800750817631E-3</v>
      </c>
      <c r="AP34" s="66">
        <f t="shared" si="19"/>
        <v>10.536535150209817</v>
      </c>
      <c r="AQ34" s="118">
        <f>'Response zone f''n'!T33</f>
        <v>69.04784693497696</v>
      </c>
      <c r="AR34" s="118">
        <f>'Response zone f''n'!T32</f>
        <v>68.587302415521521</v>
      </c>
      <c r="AS34" s="118">
        <f t="shared" si="20"/>
        <v>4.6054451945543914E-3</v>
      </c>
      <c r="AT34" s="118">
        <f t="shared" si="21"/>
        <v>4.1888999931808781</v>
      </c>
      <c r="AU34" s="66">
        <f>'Response zone f''n'!AF33</f>
        <v>82.518692937165241</v>
      </c>
      <c r="AV34" s="66">
        <f>'Response zone f''n'!AF32</f>
        <v>82.256836264051856</v>
      </c>
      <c r="AW34" s="160">
        <f t="shared" si="22"/>
        <v>2.6185667311338532E-3</v>
      </c>
      <c r="AX34" s="66">
        <f t="shared" si="23"/>
        <v>0.6132989132909682</v>
      </c>
      <c r="AY34" s="118">
        <f>'Response zone f''n'!U33</f>
        <v>50.589704559400936</v>
      </c>
      <c r="AZ34" s="118">
        <f>'Response zone f''n'!U32</f>
        <v>49.911200328754127</v>
      </c>
      <c r="BA34" s="118">
        <f t="shared" si="24"/>
        <v>6.7850423064680851E-3</v>
      </c>
      <c r="BB34" s="118">
        <f t="shared" si="25"/>
        <v>3.7424371838496775</v>
      </c>
      <c r="BC34" s="66">
        <f>'Response zone f''n'!T33</f>
        <v>69.04784693497696</v>
      </c>
      <c r="BD34" s="66">
        <f>'Response zone f''n'!T32</f>
        <v>68.587302415521521</v>
      </c>
      <c r="BE34" s="66">
        <f t="shared" si="26"/>
        <v>4.6054451945543914E-3</v>
      </c>
      <c r="BF34" s="66">
        <f t="shared" si="27"/>
        <v>3.4548193855133631</v>
      </c>
      <c r="BG34" s="118">
        <f>'Response zone f''n'!AG33</f>
        <v>72.698205989956207</v>
      </c>
      <c r="BH34" s="118">
        <f>'Response zone f''n'!AG32</f>
        <v>72.288848383637955</v>
      </c>
      <c r="BI34" s="118">
        <f t="shared" si="28"/>
        <v>4.093576063182525E-3</v>
      </c>
      <c r="BJ34" s="118">
        <f t="shared" si="29"/>
        <v>5.4148042639475751</v>
      </c>
      <c r="BK34" s="66">
        <f>'Response zone f''n'!U33</f>
        <v>50.589704559400936</v>
      </c>
      <c r="BL34" s="66">
        <f>'Response zone f''n'!U32</f>
        <v>49.911200328754127</v>
      </c>
      <c r="BM34" s="66">
        <f t="shared" si="30"/>
        <v>6.7850423064680851E-3</v>
      </c>
      <c r="BN34" s="66">
        <f t="shared" si="31"/>
        <v>10.284920942270416</v>
      </c>
      <c r="BO34" s="118">
        <f>'Response zone f''n'!H33</f>
        <v>41.563748668898214</v>
      </c>
      <c r="BP34" s="118">
        <f>'Response zone f''n'!H32</f>
        <v>40.842310661390037</v>
      </c>
      <c r="BQ34" s="118">
        <f t="shared" si="32"/>
        <v>7.2143800750817631E-3</v>
      </c>
      <c r="BR34" s="118">
        <f t="shared" si="33"/>
        <v>0</v>
      </c>
      <c r="BS34" s="66">
        <f>'Response zone f''n'!I33</f>
        <v>22.112652953967853</v>
      </c>
      <c r="BT34" s="66">
        <f>'Response zone f''n'!I32</f>
        <v>21.381418452414479</v>
      </c>
      <c r="BU34" s="66">
        <f t="shared" si="34"/>
        <v>7.3123450155337362E-3</v>
      </c>
      <c r="BV34" s="66">
        <f t="shared" si="35"/>
        <v>37.199952400500486</v>
      </c>
      <c r="BW34" s="118">
        <f>'Response zone f''n'!H33</f>
        <v>41.563748668898214</v>
      </c>
      <c r="BX34" s="118">
        <f>'Response zone f''n'!H32</f>
        <v>40.842310661390037</v>
      </c>
      <c r="BY34" s="118">
        <f t="shared" si="36"/>
        <v>7.2143800750817631E-3</v>
      </c>
      <c r="BZ34" s="118">
        <f t="shared" si="37"/>
        <v>62.473817436495715</v>
      </c>
      <c r="CA34" s="66">
        <f>'Response zone f''n'!H33</f>
        <v>41.563748668898214</v>
      </c>
      <c r="CB34" s="66">
        <f>'Response zone f''n'!H32</f>
        <v>40.842310661390037</v>
      </c>
      <c r="CC34" s="66">
        <f t="shared" si="38"/>
        <v>7.2143800750817631E-3</v>
      </c>
      <c r="CD34" s="66">
        <f t="shared" si="39"/>
        <v>11.824410209313038</v>
      </c>
      <c r="CE34" s="118">
        <f>'Response zone f''n'!I33</f>
        <v>22.112652953967853</v>
      </c>
      <c r="CF34" s="118">
        <f>'Response zone f''n'!I32</f>
        <v>21.381418452414479</v>
      </c>
      <c r="CG34" s="118">
        <f t="shared" si="40"/>
        <v>7.3123450155337362E-3</v>
      </c>
      <c r="CH34" s="118">
        <f t="shared" si="41"/>
        <v>8.509663160050545</v>
      </c>
      <c r="CI34" s="66">
        <f>'Response zone f''n'!T33</f>
        <v>69.04784693497696</v>
      </c>
      <c r="CJ34" s="66">
        <f>'Response zone f''n'!T32</f>
        <v>68.587302415521521</v>
      </c>
      <c r="CK34" s="66">
        <f t="shared" si="42"/>
        <v>4.6054451945543914E-3</v>
      </c>
      <c r="CL34" s="66">
        <f t="shared" si="43"/>
        <v>1.7392850634631003</v>
      </c>
      <c r="CM34" s="118">
        <f>'Response zone f''n'!O33</f>
        <v>34.800329106900087</v>
      </c>
      <c r="CN34" s="118">
        <f>'Response zone f''n'!O32</f>
        <v>34.14441944075763</v>
      </c>
      <c r="CO34" s="118">
        <f t="shared" si="44"/>
        <v>6.5590966614245613E-3</v>
      </c>
      <c r="CP34" s="118">
        <f t="shared" si="45"/>
        <v>1.0310899951759409</v>
      </c>
      <c r="CQ34" s="66">
        <f>'Response zone f''n'!U33</f>
        <v>50.589704559400936</v>
      </c>
      <c r="CR34" s="66">
        <f>'Response zone f''n'!U32</f>
        <v>49.911200328754127</v>
      </c>
      <c r="CS34" s="66">
        <f t="shared" si="46"/>
        <v>6.7850423064680851E-3</v>
      </c>
      <c r="CT34" s="66">
        <f t="shared" si="47"/>
        <v>1.6134966305627236</v>
      </c>
      <c r="CU34" s="118">
        <f>'Response zone f''n'!AB33</f>
        <v>38.522297815225244</v>
      </c>
      <c r="CV34" s="118">
        <f>'Response zone f''n'!AB32</f>
        <v>37.768451520851919</v>
      </c>
      <c r="CW34" s="118">
        <f t="shared" si="48"/>
        <v>7.5384629437332505E-3</v>
      </c>
      <c r="CX34" s="118">
        <f t="shared" si="49"/>
        <v>0</v>
      </c>
    </row>
    <row r="35" spans="1:102" x14ac:dyDescent="0.25">
      <c r="A35" s="66">
        <v>2042</v>
      </c>
      <c r="B35" s="163">
        <v>32</v>
      </c>
      <c r="C35" s="111">
        <f>'Response zone f''n'!I34</f>
        <v>22.826481727483078</v>
      </c>
      <c r="D35" s="111">
        <f>'Response zone f''n'!I33</f>
        <v>22.112652953967853</v>
      </c>
      <c r="E35" s="118">
        <f t="shared" si="0"/>
        <v>7.1382877351522465E-3</v>
      </c>
      <c r="F35" s="118">
        <f t="shared" si="1"/>
        <v>4.6673047627424173</v>
      </c>
      <c r="G35" s="66">
        <f>'Response zone f''n'!H34</f>
        <v>42.259317823800757</v>
      </c>
      <c r="H35" s="66">
        <f>'Response zone f''n'!H33</f>
        <v>41.563748668898214</v>
      </c>
      <c r="I35" s="66">
        <f t="shared" si="2"/>
        <v>6.955691549025431E-3</v>
      </c>
      <c r="J35" s="66">
        <f t="shared" si="3"/>
        <v>0.91057653637446845</v>
      </c>
      <c r="K35" s="118">
        <f>'Response zone f''n'!H34</f>
        <v>42.259317823800757</v>
      </c>
      <c r="L35" s="118">
        <f>'Response zone f''n'!H33</f>
        <v>41.563748668898214</v>
      </c>
      <c r="M35" s="118">
        <f t="shared" si="4"/>
        <v>6.955691549025431E-3</v>
      </c>
      <c r="N35" s="118">
        <f t="shared" si="5"/>
        <v>2.967651711729518</v>
      </c>
      <c r="O35" s="66">
        <f>'Response zone f''n'!AH34</f>
        <v>60.880869849596863</v>
      </c>
      <c r="P35" s="66">
        <f>'Response zone f''n'!AH33</f>
        <v>60.331230127329341</v>
      </c>
      <c r="Q35" s="66">
        <f t="shared" si="6"/>
        <v>5.4963972226752134E-3</v>
      </c>
      <c r="R35" s="66">
        <f t="shared" si="7"/>
        <v>2.3478770940037248</v>
      </c>
      <c r="S35" s="118">
        <f>'Response zone f''n'!AJ34</f>
        <v>27.376988793569556</v>
      </c>
      <c r="T35" s="118">
        <f>'Response zone f''n'!AJ33</f>
        <v>26.631250218774682</v>
      </c>
      <c r="U35" s="118">
        <f t="shared" si="8"/>
        <v>7.4573857479487415E-3</v>
      </c>
      <c r="V35" s="118">
        <f t="shared" si="9"/>
        <v>6.3284914661511396</v>
      </c>
      <c r="W35" s="66">
        <f>'Response zone f''n'!AI34</f>
        <v>48.831497775990556</v>
      </c>
      <c r="X35" s="66">
        <f>'Response zone f''n'!AI33</f>
        <v>48.1562904178233</v>
      </c>
      <c r="Y35" s="66">
        <f t="shared" si="10"/>
        <v>6.7520735816725616E-3</v>
      </c>
      <c r="Z35" s="66">
        <f t="shared" si="11"/>
        <v>10.028482176396547</v>
      </c>
      <c r="AA35" s="118">
        <f>'Response zone f''n'!AH34</f>
        <v>60.880869849596863</v>
      </c>
      <c r="AB35" s="118">
        <f>'Response zone f''n'!AH33</f>
        <v>60.331230127329341</v>
      </c>
      <c r="AC35" s="118">
        <f t="shared" si="12"/>
        <v>5.4963972226752134E-3</v>
      </c>
      <c r="AD35" s="118">
        <f t="shared" si="13"/>
        <v>7.9646410187377459</v>
      </c>
      <c r="AE35" s="66">
        <f>'Response zone f''n'!H34</f>
        <v>42.259317823800757</v>
      </c>
      <c r="AF35" s="66">
        <f>'Response zone f''n'!H33</f>
        <v>41.563748668898214</v>
      </c>
      <c r="AG35" s="66">
        <f t="shared" si="14"/>
        <v>6.955691549025431E-3</v>
      </c>
      <c r="AH35" s="66">
        <f t="shared" si="15"/>
        <v>3.4116267562830069</v>
      </c>
      <c r="AI35" s="118">
        <f>'Response zone f''n'!H34</f>
        <v>42.259317823800757</v>
      </c>
      <c r="AJ35" s="118">
        <f>'Response zone f''n'!H33</f>
        <v>41.563748668898214</v>
      </c>
      <c r="AK35" s="118">
        <f t="shared" si="16"/>
        <v>6.955691549025431E-3</v>
      </c>
      <c r="AL35" s="118">
        <f t="shared" si="17"/>
        <v>4.900005494829637</v>
      </c>
      <c r="AM35" s="66">
        <f>'Response zone f''n'!H34</f>
        <v>42.259317823800757</v>
      </c>
      <c r="AN35" s="66">
        <f>'Response zone f''n'!H33</f>
        <v>41.563748668898214</v>
      </c>
      <c r="AO35" s="66">
        <f t="shared" si="18"/>
        <v>6.955691549025431E-3</v>
      </c>
      <c r="AP35" s="66">
        <f t="shared" si="19"/>
        <v>10.158722958534065</v>
      </c>
      <c r="AQ35" s="118">
        <f>'Response zone f''n'!T34</f>
        <v>69.488155252050646</v>
      </c>
      <c r="AR35" s="118">
        <f>'Response zone f''n'!T33</f>
        <v>69.04784693497696</v>
      </c>
      <c r="AS35" s="118">
        <f t="shared" si="20"/>
        <v>4.4030831707368634E-3</v>
      </c>
      <c r="AT35" s="118">
        <f t="shared" si="21"/>
        <v>4.0048408535364359</v>
      </c>
      <c r="AU35" s="66">
        <f>'Response zone f''n'!AF34</f>
        <v>82.768690303778584</v>
      </c>
      <c r="AV35" s="66">
        <f>'Response zone f''n'!AF33</f>
        <v>82.518692937165241</v>
      </c>
      <c r="AW35" s="160">
        <f t="shared" si="22"/>
        <v>2.4999736661334283E-3</v>
      </c>
      <c r="AX35" s="66">
        <f t="shared" si="23"/>
        <v>0.58552303230086944</v>
      </c>
      <c r="AY35" s="118">
        <f>'Response zone f''n'!U34</f>
        <v>51.241129189316744</v>
      </c>
      <c r="AZ35" s="118">
        <f>'Response zone f''n'!U33</f>
        <v>50.589704559400936</v>
      </c>
      <c r="BA35" s="118">
        <f t="shared" si="24"/>
        <v>6.5142462991580885E-3</v>
      </c>
      <c r="BB35" s="118">
        <f t="shared" si="25"/>
        <v>3.5930737751604105</v>
      </c>
      <c r="BC35" s="66">
        <f>'Response zone f''n'!T34</f>
        <v>69.488155252050646</v>
      </c>
      <c r="BD35" s="66">
        <f>'Response zone f''n'!T33</f>
        <v>69.04784693497696</v>
      </c>
      <c r="BE35" s="66">
        <f t="shared" si="26"/>
        <v>4.4030831707368634E-3</v>
      </c>
      <c r="BF35" s="66">
        <f t="shared" si="27"/>
        <v>3.3030155504350134</v>
      </c>
      <c r="BG35" s="118">
        <f>'Response zone f''n'!AG34</f>
        <v>73.089369993295577</v>
      </c>
      <c r="BH35" s="118">
        <f>'Response zone f''n'!AG33</f>
        <v>72.698205989956207</v>
      </c>
      <c r="BI35" s="118">
        <f t="shared" si="28"/>
        <v>3.911640033393695E-3</v>
      </c>
      <c r="BJ35" s="118">
        <f t="shared" si="29"/>
        <v>5.1741472015989274</v>
      </c>
      <c r="BK35" s="66">
        <f>'Response zone f''n'!U34</f>
        <v>51.241129189316744</v>
      </c>
      <c r="BL35" s="66">
        <f>'Response zone f''n'!U33</f>
        <v>50.589704559400936</v>
      </c>
      <c r="BM35" s="66">
        <f t="shared" si="30"/>
        <v>6.5142462991580885E-3</v>
      </c>
      <c r="BN35" s="66">
        <f t="shared" si="31"/>
        <v>9.8744422155555096</v>
      </c>
      <c r="BO35" s="118">
        <f>'Response zone f''n'!H34</f>
        <v>42.259317823800757</v>
      </c>
      <c r="BP35" s="118">
        <f>'Response zone f''n'!H33</f>
        <v>41.563748668898214</v>
      </c>
      <c r="BQ35" s="118">
        <f t="shared" si="32"/>
        <v>6.955691549025431E-3</v>
      </c>
      <c r="BR35" s="118">
        <f t="shared" si="33"/>
        <v>0</v>
      </c>
      <c r="BS35" s="66">
        <f>'Response zone f''n'!I34</f>
        <v>22.826481727483078</v>
      </c>
      <c r="BT35" s="66">
        <f>'Response zone f''n'!I33</f>
        <v>22.112652953967853</v>
      </c>
      <c r="BU35" s="66">
        <f t="shared" si="34"/>
        <v>7.1382877351522465E-3</v>
      </c>
      <c r="BV35" s="66">
        <f t="shared" si="35"/>
        <v>36.314474139915518</v>
      </c>
      <c r="BW35" s="118">
        <f>'Response zone f''n'!H34</f>
        <v>42.259317823800757</v>
      </c>
      <c r="BX35" s="118">
        <f>'Response zone f''n'!H33</f>
        <v>41.563748668898214</v>
      </c>
      <c r="BY35" s="118">
        <f t="shared" si="36"/>
        <v>6.955691549025431E-3</v>
      </c>
      <c r="BZ35" s="118">
        <f t="shared" si="37"/>
        <v>60.233672118177942</v>
      </c>
      <c r="CA35" s="66">
        <f>'Response zone f''n'!H34</f>
        <v>42.259317823800757</v>
      </c>
      <c r="CB35" s="66">
        <f>'Response zone f''n'!H33</f>
        <v>41.563748668898214</v>
      </c>
      <c r="CC35" s="66">
        <f t="shared" si="38"/>
        <v>6.955691549025431E-3</v>
      </c>
      <c r="CD35" s="66">
        <f t="shared" si="39"/>
        <v>11.400418235408342</v>
      </c>
      <c r="CE35" s="118">
        <f>'Response zone f''n'!I34</f>
        <v>22.826481727483078</v>
      </c>
      <c r="CF35" s="118">
        <f>'Response zone f''n'!I33</f>
        <v>22.112652953967853</v>
      </c>
      <c r="CG35" s="118">
        <f t="shared" si="40"/>
        <v>7.1382877351522465E-3</v>
      </c>
      <c r="CH35" s="118">
        <f t="shared" si="41"/>
        <v>8.307105865030346</v>
      </c>
      <c r="CI35" s="66">
        <f>'Response zone f''n'!T34</f>
        <v>69.488155252050646</v>
      </c>
      <c r="CJ35" s="66">
        <f>'Response zone f''n'!T33</f>
        <v>69.04784693497696</v>
      </c>
      <c r="CK35" s="66">
        <f t="shared" si="42"/>
        <v>4.4030831707368634E-3</v>
      </c>
      <c r="CL35" s="66">
        <f t="shared" si="43"/>
        <v>1.6628613453274108</v>
      </c>
      <c r="CM35" s="118">
        <f>'Response zone f''n'!O34</f>
        <v>35.436090854600877</v>
      </c>
      <c r="CN35" s="118">
        <f>'Response zone f''n'!O33</f>
        <v>34.800329106900087</v>
      </c>
      <c r="CO35" s="118">
        <f t="shared" si="44"/>
        <v>6.3576174770079066E-3</v>
      </c>
      <c r="CP35" s="118">
        <f t="shared" si="45"/>
        <v>0.99941746738564285</v>
      </c>
      <c r="CQ35" s="66">
        <f>'Response zone f''n'!U34</f>
        <v>51.241129189316744</v>
      </c>
      <c r="CR35" s="66">
        <f>'Response zone f''n'!U33</f>
        <v>50.589704559400936</v>
      </c>
      <c r="CS35" s="66">
        <f t="shared" si="46"/>
        <v>6.5142462991580885E-3</v>
      </c>
      <c r="CT35" s="66">
        <f t="shared" si="47"/>
        <v>1.5491007984323919</v>
      </c>
      <c r="CU35" s="118">
        <f>'Response zone f''n'!AB34</f>
        <v>39.249698461795489</v>
      </c>
      <c r="CV35" s="118">
        <f>'Response zone f''n'!AB33</f>
        <v>38.522297815225244</v>
      </c>
      <c r="CW35" s="118">
        <f t="shared" si="48"/>
        <v>7.2740064657024562E-3</v>
      </c>
      <c r="CX35" s="118">
        <f t="shared" si="49"/>
        <v>0</v>
      </c>
    </row>
    <row r="36" spans="1:102" x14ac:dyDescent="0.25">
      <c r="A36" s="66">
        <v>2043</v>
      </c>
      <c r="B36" s="163">
        <v>33</v>
      </c>
      <c r="C36" s="111">
        <f>'Response zone f''n'!I35</f>
        <v>23.52335974176119</v>
      </c>
      <c r="D36" s="111">
        <f>'Response zone f''n'!I34</f>
        <v>22.826481727483078</v>
      </c>
      <c r="E36" s="118">
        <f t="shared" si="0"/>
        <v>6.968780142781128E-3</v>
      </c>
      <c r="F36" s="118">
        <f t="shared" si="1"/>
        <v>4.5564737592093483</v>
      </c>
      <c r="G36" s="66">
        <f>'Response zone f''n'!H35</f>
        <v>42.930501908787079</v>
      </c>
      <c r="H36" s="66">
        <f>'Response zone f''n'!H34</f>
        <v>42.259317823800757</v>
      </c>
      <c r="I36" s="66">
        <f t="shared" si="2"/>
        <v>6.7118408498632216E-3</v>
      </c>
      <c r="J36" s="66">
        <f t="shared" si="3"/>
        <v>0.87865379749644446</v>
      </c>
      <c r="K36" s="118">
        <f>'Response zone f''n'!H35</f>
        <v>42.930501908787079</v>
      </c>
      <c r="L36" s="118">
        <f>'Response zone f''n'!H34</f>
        <v>42.259317823800757</v>
      </c>
      <c r="M36" s="118">
        <f t="shared" si="4"/>
        <v>6.7118408498632216E-3</v>
      </c>
      <c r="N36" s="118">
        <f t="shared" si="5"/>
        <v>2.8636126036588672</v>
      </c>
      <c r="O36" s="66">
        <f>'Response zone f''n'!AH35</f>
        <v>61.407844185439409</v>
      </c>
      <c r="P36" s="66">
        <f>'Response zone f''n'!AH34</f>
        <v>60.880869849596863</v>
      </c>
      <c r="Q36" s="66">
        <f t="shared" si="6"/>
        <v>5.2697433584254581E-3</v>
      </c>
      <c r="R36" s="66">
        <f t="shared" si="7"/>
        <v>2.2510581425014498</v>
      </c>
      <c r="S36" s="118">
        <f>'Response zone f''n'!AJ35</f>
        <v>28.102113938871724</v>
      </c>
      <c r="T36" s="118">
        <f>'Response zone f''n'!AJ34</f>
        <v>27.376988793569556</v>
      </c>
      <c r="U36" s="118">
        <f t="shared" si="8"/>
        <v>7.2512514530216872E-3</v>
      </c>
      <c r="V36" s="118">
        <f t="shared" si="9"/>
        <v>6.1535616488641942</v>
      </c>
      <c r="W36" s="66">
        <f>'Response zone f''n'!AI35</f>
        <v>49.480887706557318</v>
      </c>
      <c r="X36" s="66">
        <f>'Response zone f''n'!AI34</f>
        <v>48.831497775990556</v>
      </c>
      <c r="Y36" s="66">
        <f t="shared" si="10"/>
        <v>6.4938993056676249E-3</v>
      </c>
      <c r="Z36" s="66">
        <f t="shared" si="11"/>
        <v>9.6450301754664505</v>
      </c>
      <c r="AA36" s="118">
        <f>'Response zone f''n'!AH35</f>
        <v>61.407844185439409</v>
      </c>
      <c r="AB36" s="118">
        <f>'Response zone f''n'!AH34</f>
        <v>60.880869849596863</v>
      </c>
      <c r="AC36" s="118">
        <f t="shared" si="12"/>
        <v>5.2697433584254581E-3</v>
      </c>
      <c r="AD36" s="118">
        <f t="shared" si="13"/>
        <v>7.6362046646817374</v>
      </c>
      <c r="AE36" s="66">
        <f>'Response zone f''n'!H35</f>
        <v>42.930501908787079</v>
      </c>
      <c r="AF36" s="66">
        <f>'Response zone f''n'!H34</f>
        <v>42.259317823800757</v>
      </c>
      <c r="AG36" s="66">
        <f t="shared" si="14"/>
        <v>6.7118408498632216E-3</v>
      </c>
      <c r="AH36" s="66">
        <f t="shared" si="15"/>
        <v>3.2920228946200103</v>
      </c>
      <c r="AI36" s="118">
        <f>'Response zone f''n'!H35</f>
        <v>42.930501908787079</v>
      </c>
      <c r="AJ36" s="118">
        <f>'Response zone f''n'!H34</f>
        <v>42.259317823800757</v>
      </c>
      <c r="AK36" s="118">
        <f t="shared" si="16"/>
        <v>6.7118408498632216E-3</v>
      </c>
      <c r="AL36" s="118">
        <f t="shared" si="17"/>
        <v>4.7282224654369251</v>
      </c>
      <c r="AM36" s="66">
        <f>'Response zone f''n'!H35</f>
        <v>42.930501908787079</v>
      </c>
      <c r="AN36" s="66">
        <f>'Response zone f''n'!H34</f>
        <v>42.259317823800757</v>
      </c>
      <c r="AO36" s="66">
        <f t="shared" si="18"/>
        <v>6.7118408498632216E-3</v>
      </c>
      <c r="AP36" s="66">
        <f t="shared" si="19"/>
        <v>9.8025812753421473</v>
      </c>
      <c r="AQ36" s="118">
        <f>'Response zone f''n'!T35</f>
        <v>69.909672010192608</v>
      </c>
      <c r="AR36" s="118">
        <f>'Response zone f''n'!T34</f>
        <v>69.488155252050646</v>
      </c>
      <c r="AS36" s="118">
        <f t="shared" si="20"/>
        <v>4.2151675814196213E-3</v>
      </c>
      <c r="AT36" s="118">
        <f t="shared" si="21"/>
        <v>3.8339215227103223</v>
      </c>
      <c r="AU36" s="66">
        <f>'Response zone f''n'!AF35</f>
        <v>83.007702332571014</v>
      </c>
      <c r="AV36" s="66">
        <f>'Response zone f''n'!AF34</f>
        <v>82.768690303778584</v>
      </c>
      <c r="AW36" s="160">
        <f t="shared" si="22"/>
        <v>2.3901202879243045E-3</v>
      </c>
      <c r="AX36" s="66">
        <f t="shared" si="23"/>
        <v>0.55979408803683517</v>
      </c>
      <c r="AY36" s="118">
        <f>'Response zone f''n'!U35</f>
        <v>51.867218249186031</v>
      </c>
      <c r="AZ36" s="118">
        <f>'Response zone f''n'!U34</f>
        <v>51.241129189316744</v>
      </c>
      <c r="BA36" s="118">
        <f t="shared" si="24"/>
        <v>6.2608905986928677E-3</v>
      </c>
      <c r="BB36" s="118">
        <f t="shared" si="25"/>
        <v>3.4533299458172317</v>
      </c>
      <c r="BC36" s="66">
        <f>'Response zone f''n'!T35</f>
        <v>69.909672010192608</v>
      </c>
      <c r="BD36" s="66">
        <f>'Response zone f''n'!T34</f>
        <v>69.488155252050646</v>
      </c>
      <c r="BE36" s="66">
        <f t="shared" si="26"/>
        <v>4.2151675814196213E-3</v>
      </c>
      <c r="BF36" s="66">
        <f t="shared" si="27"/>
        <v>3.1620488483274678</v>
      </c>
      <c r="BG36" s="118">
        <f>'Response zone f''n'!AG35</f>
        <v>73.463654606350531</v>
      </c>
      <c r="BH36" s="118">
        <f>'Response zone f''n'!AG34</f>
        <v>73.089369993295577</v>
      </c>
      <c r="BI36" s="118">
        <f t="shared" si="28"/>
        <v>3.7428461305495375E-3</v>
      </c>
      <c r="BJ36" s="118">
        <f t="shared" si="29"/>
        <v>4.9508739728273277</v>
      </c>
      <c r="BK36" s="66">
        <f>'Response zone f''n'!U35</f>
        <v>51.867218249186031</v>
      </c>
      <c r="BL36" s="66">
        <f>'Response zone f''n'!U34</f>
        <v>51.241129189316744</v>
      </c>
      <c r="BM36" s="66">
        <f t="shared" si="30"/>
        <v>6.2608905986928677E-3</v>
      </c>
      <c r="BN36" s="66">
        <f t="shared" si="31"/>
        <v>9.4903999013205151</v>
      </c>
      <c r="BO36" s="118">
        <f>'Response zone f''n'!H35</f>
        <v>42.930501908787079</v>
      </c>
      <c r="BP36" s="118">
        <f>'Response zone f''n'!H34</f>
        <v>42.259317823800757</v>
      </c>
      <c r="BQ36" s="118">
        <f t="shared" si="32"/>
        <v>6.7118408498632216E-3</v>
      </c>
      <c r="BR36" s="118">
        <f t="shared" si="33"/>
        <v>0</v>
      </c>
      <c r="BS36" s="66">
        <f>'Response zone f''n'!I35</f>
        <v>23.52335974176119</v>
      </c>
      <c r="BT36" s="66">
        <f>'Response zone f''n'!I34</f>
        <v>22.826481727483078</v>
      </c>
      <c r="BU36" s="66">
        <f t="shared" si="34"/>
        <v>6.968780142781128E-3</v>
      </c>
      <c r="BV36" s="66">
        <f t="shared" si="35"/>
        <v>35.452141419791701</v>
      </c>
      <c r="BW36" s="118">
        <f>'Response zone f''n'!H35</f>
        <v>42.930501908787079</v>
      </c>
      <c r="BX36" s="118">
        <f>'Response zone f''n'!H34</f>
        <v>42.259317823800757</v>
      </c>
      <c r="BY36" s="118">
        <f t="shared" si="36"/>
        <v>6.7118408498632216E-3</v>
      </c>
      <c r="BZ36" s="118">
        <f t="shared" si="37"/>
        <v>58.122016798846978</v>
      </c>
      <c r="CA36" s="66">
        <f>'Response zone f''n'!H35</f>
        <v>42.930501908787079</v>
      </c>
      <c r="CB36" s="66">
        <f>'Response zone f''n'!H34</f>
        <v>42.259317823800757</v>
      </c>
      <c r="CC36" s="66">
        <f t="shared" si="38"/>
        <v>6.7118408498632216E-3</v>
      </c>
      <c r="CD36" s="66">
        <f t="shared" si="39"/>
        <v>11.00074554465548</v>
      </c>
      <c r="CE36" s="118">
        <f>'Response zone f''n'!I35</f>
        <v>23.52335974176119</v>
      </c>
      <c r="CF36" s="118">
        <f>'Response zone f''n'!I34</f>
        <v>22.826481727483078</v>
      </c>
      <c r="CG36" s="118">
        <f t="shared" si="40"/>
        <v>6.968780142781128E-3</v>
      </c>
      <c r="CH36" s="118">
        <f t="shared" si="41"/>
        <v>8.1098432206823095</v>
      </c>
      <c r="CI36" s="66">
        <f>'Response zone f''n'!T35</f>
        <v>69.909672010192608</v>
      </c>
      <c r="CJ36" s="66">
        <f>'Response zone f''n'!T34</f>
        <v>69.488155252050646</v>
      </c>
      <c r="CK36" s="66">
        <f t="shared" si="42"/>
        <v>4.2151675814196213E-3</v>
      </c>
      <c r="CL36" s="66">
        <f t="shared" si="43"/>
        <v>1.5918934445308039</v>
      </c>
      <c r="CM36" s="118">
        <f>'Response zone f''n'!O35</f>
        <v>36.052734110913029</v>
      </c>
      <c r="CN36" s="118">
        <f>'Response zone f''n'!O34</f>
        <v>35.436090854600877</v>
      </c>
      <c r="CO36" s="118">
        <f t="shared" si="44"/>
        <v>6.1664325631215176E-3</v>
      </c>
      <c r="CP36" s="118">
        <f t="shared" si="45"/>
        <v>0.96936319892270251</v>
      </c>
      <c r="CQ36" s="66">
        <f>'Response zone f''n'!U35</f>
        <v>51.867218249186031</v>
      </c>
      <c r="CR36" s="66">
        <f>'Response zone f''n'!U34</f>
        <v>51.241129189316744</v>
      </c>
      <c r="CS36" s="66">
        <f t="shared" si="46"/>
        <v>6.2608905986928677E-3</v>
      </c>
      <c r="CT36" s="66">
        <f t="shared" si="47"/>
        <v>1.4888523061503613</v>
      </c>
      <c r="CU36" s="118">
        <f>'Response zone f''n'!AB35</f>
        <v>39.952114523450973</v>
      </c>
      <c r="CV36" s="118">
        <f>'Response zone f''n'!AB34</f>
        <v>39.249698461795489</v>
      </c>
      <c r="CW36" s="118">
        <f t="shared" si="48"/>
        <v>7.0241606165548373E-3</v>
      </c>
      <c r="CX36" s="118">
        <f t="shared" si="49"/>
        <v>0</v>
      </c>
    </row>
    <row r="37" spans="1:102" x14ac:dyDescent="0.25">
      <c r="A37" s="66">
        <v>2044</v>
      </c>
      <c r="B37" s="163">
        <v>34</v>
      </c>
      <c r="C37" s="111">
        <f>'Response zone f''n'!I36</f>
        <v>24.203753584517973</v>
      </c>
      <c r="D37" s="111">
        <f>'Response zone f''n'!I35</f>
        <v>23.52335974176119</v>
      </c>
      <c r="E37" s="118">
        <f t="shared" si="0"/>
        <v>6.8039384275678213E-3</v>
      </c>
      <c r="F37" s="118">
        <f t="shared" si="1"/>
        <v>4.4486934971830676</v>
      </c>
      <c r="G37" s="66">
        <f>'Response zone f''n'!H36</f>
        <v>43.578671098399866</v>
      </c>
      <c r="H37" s="66">
        <f>'Response zone f''n'!H35</f>
        <v>42.930501908787079</v>
      </c>
      <c r="I37" s="66">
        <f t="shared" si="2"/>
        <v>6.4816918961278702E-3</v>
      </c>
      <c r="J37" s="66">
        <f t="shared" si="3"/>
        <v>0.84852476781399577</v>
      </c>
      <c r="K37" s="118">
        <f>'Response zone f''n'!H36</f>
        <v>43.578671098399866</v>
      </c>
      <c r="L37" s="118">
        <f>'Response zone f''n'!H35</f>
        <v>42.930501908787079</v>
      </c>
      <c r="M37" s="118">
        <f t="shared" si="4"/>
        <v>6.4816918961278702E-3</v>
      </c>
      <c r="N37" s="118">
        <f t="shared" si="5"/>
        <v>2.7654193569210688</v>
      </c>
      <c r="O37" s="66">
        <f>'Response zone f''n'!AH36</f>
        <v>61.91367092673643</v>
      </c>
      <c r="P37" s="66">
        <f>'Response zone f''n'!AH35</f>
        <v>61.407844185439409</v>
      </c>
      <c r="Q37" s="66">
        <f t="shared" si="6"/>
        <v>5.0582674129702101E-3</v>
      </c>
      <c r="R37" s="66">
        <f t="shared" si="7"/>
        <v>2.1607226903585839</v>
      </c>
      <c r="S37" s="118">
        <f>'Response zone f''n'!AJ36</f>
        <v>28.807418278385988</v>
      </c>
      <c r="T37" s="118">
        <f>'Response zone f''n'!AJ35</f>
        <v>28.102113938871724</v>
      </c>
      <c r="U37" s="118">
        <f t="shared" si="8"/>
        <v>7.0530433951426375E-3</v>
      </c>
      <c r="V37" s="118">
        <f t="shared" si="9"/>
        <v>5.9853581999337182</v>
      </c>
      <c r="W37" s="66">
        <f>'Response zone f''n'!AI36</f>
        <v>50.106050952015025</v>
      </c>
      <c r="X37" s="66">
        <f>'Response zone f''n'!AI35</f>
        <v>49.480887706557318</v>
      </c>
      <c r="Y37" s="66">
        <f t="shared" si="10"/>
        <v>6.2516324545770626E-3</v>
      </c>
      <c r="Z37" s="66">
        <f t="shared" si="11"/>
        <v>9.2852045946718178</v>
      </c>
      <c r="AA37" s="118">
        <f>'Response zone f''n'!AH36</f>
        <v>61.91367092673643</v>
      </c>
      <c r="AB37" s="118">
        <f>'Response zone f''n'!AH35</f>
        <v>61.407844185439409</v>
      </c>
      <c r="AC37" s="118">
        <f t="shared" si="12"/>
        <v>5.0582674129702101E-3</v>
      </c>
      <c r="AD37" s="118">
        <f t="shared" si="13"/>
        <v>7.3297621130589103</v>
      </c>
      <c r="AE37" s="66">
        <f>'Response zone f''n'!H36</f>
        <v>43.578671098399866</v>
      </c>
      <c r="AF37" s="66">
        <f>'Response zone f''n'!H35</f>
        <v>42.930501908787079</v>
      </c>
      <c r="AG37" s="66">
        <f t="shared" si="14"/>
        <v>6.4816918961278702E-3</v>
      </c>
      <c r="AH37" s="66">
        <f t="shared" si="15"/>
        <v>3.1791394634097698</v>
      </c>
      <c r="AI37" s="118">
        <f>'Response zone f''n'!H36</f>
        <v>43.578671098399866</v>
      </c>
      <c r="AJ37" s="118">
        <f>'Response zone f''n'!H35</f>
        <v>42.930501908787079</v>
      </c>
      <c r="AK37" s="118">
        <f t="shared" si="16"/>
        <v>6.4816918961278702E-3</v>
      </c>
      <c r="AL37" s="118">
        <f t="shared" si="17"/>
        <v>4.5660917657093725</v>
      </c>
      <c r="AM37" s="66">
        <f>'Response zone f''n'!H36</f>
        <v>43.578671098399866</v>
      </c>
      <c r="AN37" s="66">
        <f>'Response zone f''n'!H35</f>
        <v>42.930501908787079</v>
      </c>
      <c r="AO37" s="66">
        <f t="shared" si="18"/>
        <v>6.4816918961278702E-3</v>
      </c>
      <c r="AP37" s="66">
        <f t="shared" si="19"/>
        <v>9.4664508641939573</v>
      </c>
      <c r="AQ37" s="118">
        <f>'Response zone f''n'!T36</f>
        <v>70.313701442518621</v>
      </c>
      <c r="AR37" s="118">
        <f>'Response zone f''n'!T35</f>
        <v>69.909672010192608</v>
      </c>
      <c r="AS37" s="118">
        <f t="shared" si="20"/>
        <v>4.0402943232601277E-3</v>
      </c>
      <c r="AT37" s="118">
        <f t="shared" si="21"/>
        <v>3.674864893227904</v>
      </c>
      <c r="AU37" s="66">
        <f>'Response zone f''n'!AF36</f>
        <v>83.236515359984551</v>
      </c>
      <c r="AV37" s="66">
        <f>'Response zone f''n'!AF35</f>
        <v>83.007702332571014</v>
      </c>
      <c r="AW37" s="160">
        <f t="shared" si="22"/>
        <v>2.2881302741353691E-3</v>
      </c>
      <c r="AX37" s="66">
        <f t="shared" si="23"/>
        <v>0.53590683556410545</v>
      </c>
      <c r="AY37" s="118">
        <f>'Response zone f''n'!U36</f>
        <v>52.469563932770505</v>
      </c>
      <c r="AZ37" s="118">
        <f>'Response zone f''n'!U35</f>
        <v>51.867218249186031</v>
      </c>
      <c r="BA37" s="118">
        <f t="shared" si="24"/>
        <v>6.0234568358447406E-3</v>
      </c>
      <c r="BB37" s="118">
        <f t="shared" si="25"/>
        <v>3.3223682063543687</v>
      </c>
      <c r="BC37" s="66">
        <f>'Response zone f''n'!T36</f>
        <v>70.313701442518621</v>
      </c>
      <c r="BD37" s="66">
        <f>'Response zone f''n'!T35</f>
        <v>69.909672010192608</v>
      </c>
      <c r="BE37" s="66">
        <f t="shared" si="26"/>
        <v>4.0402943232601277E-3</v>
      </c>
      <c r="BF37" s="66">
        <f t="shared" si="27"/>
        <v>3.0308659774485198</v>
      </c>
      <c r="BG37" s="118">
        <f>'Response zone f''n'!AG36</f>
        <v>73.822244798110816</v>
      </c>
      <c r="BH37" s="118">
        <f>'Response zone f''n'!AG35</f>
        <v>73.463654606350531</v>
      </c>
      <c r="BI37" s="118">
        <f t="shared" si="28"/>
        <v>3.5859019176028538E-3</v>
      </c>
      <c r="BJ37" s="118">
        <f t="shared" si="29"/>
        <v>4.743274998153602</v>
      </c>
      <c r="BK37" s="66">
        <f>'Response zone f''n'!U36</f>
        <v>52.469563932770505</v>
      </c>
      <c r="BL37" s="66">
        <f>'Response zone f''n'!U35</f>
        <v>51.867218249186031</v>
      </c>
      <c r="BM37" s="66">
        <f t="shared" si="30"/>
        <v>6.0234568358447406E-3</v>
      </c>
      <c r="BN37" s="66">
        <f t="shared" si="31"/>
        <v>9.1304924210693077</v>
      </c>
      <c r="BO37" s="118">
        <f>'Response zone f''n'!H36</f>
        <v>43.578671098399866</v>
      </c>
      <c r="BP37" s="118">
        <f>'Response zone f''n'!H35</f>
        <v>42.930501908787079</v>
      </c>
      <c r="BQ37" s="118">
        <f t="shared" si="32"/>
        <v>6.4816918961278702E-3</v>
      </c>
      <c r="BR37" s="118">
        <f t="shared" si="33"/>
        <v>0</v>
      </c>
      <c r="BS37" s="66">
        <f>'Response zone f''n'!I36</f>
        <v>24.203753584517973</v>
      </c>
      <c r="BT37" s="66">
        <f>'Response zone f''n'!I35</f>
        <v>23.52335974176119</v>
      </c>
      <c r="BU37" s="66">
        <f t="shared" si="34"/>
        <v>6.8039384275678213E-3</v>
      </c>
      <c r="BV37" s="66">
        <f t="shared" si="35"/>
        <v>34.613545326947978</v>
      </c>
      <c r="BW37" s="118">
        <f>'Response zone f''n'!H36</f>
        <v>43.578671098399866</v>
      </c>
      <c r="BX37" s="118">
        <f>'Response zone f''n'!H35</f>
        <v>42.930501908787079</v>
      </c>
      <c r="BY37" s="118">
        <f t="shared" si="36"/>
        <v>6.4816918961278702E-3</v>
      </c>
      <c r="BZ37" s="118">
        <f t="shared" si="37"/>
        <v>56.12901344038449</v>
      </c>
      <c r="CA37" s="66">
        <f>'Response zone f''n'!H36</f>
        <v>43.578671098399866</v>
      </c>
      <c r="CB37" s="66">
        <f>'Response zone f''n'!H35</f>
        <v>42.930501908787079</v>
      </c>
      <c r="CC37" s="66">
        <f t="shared" si="38"/>
        <v>6.4816918961278702E-3</v>
      </c>
      <c r="CD37" s="66">
        <f t="shared" si="39"/>
        <v>10.623530093031224</v>
      </c>
      <c r="CE37" s="118">
        <f>'Response zone f''n'!I36</f>
        <v>24.203753584517973</v>
      </c>
      <c r="CF37" s="118">
        <f>'Response zone f''n'!I35</f>
        <v>23.52335974176119</v>
      </c>
      <c r="CG37" s="118">
        <f t="shared" si="40"/>
        <v>6.8039384275678213E-3</v>
      </c>
      <c r="CH37" s="118">
        <f t="shared" si="41"/>
        <v>7.9180104408818011</v>
      </c>
      <c r="CI37" s="66">
        <f>'Response zone f''n'!T36</f>
        <v>70.313701442518621</v>
      </c>
      <c r="CJ37" s="66">
        <f>'Response zone f''n'!T35</f>
        <v>69.909672010192608</v>
      </c>
      <c r="CK37" s="66">
        <f t="shared" si="42"/>
        <v>4.0402943232601277E-3</v>
      </c>
      <c r="CL37" s="66">
        <f t="shared" si="43"/>
        <v>1.5258510896515027</v>
      </c>
      <c r="CM37" s="118">
        <f>'Response zone f''n'!O36</f>
        <v>36.651215916413079</v>
      </c>
      <c r="CN37" s="118">
        <f>'Response zone f''n'!O35</f>
        <v>36.052734110913029</v>
      </c>
      <c r="CO37" s="118">
        <f t="shared" si="44"/>
        <v>5.9848180550005027E-3</v>
      </c>
      <c r="CP37" s="118">
        <f t="shared" si="45"/>
        <v>0.9408133982460789</v>
      </c>
      <c r="CQ37" s="66">
        <f>'Response zone f''n'!U36</f>
        <v>52.469563932770505</v>
      </c>
      <c r="CR37" s="66">
        <f>'Response zone f''n'!U35</f>
        <v>51.867218249186031</v>
      </c>
      <c r="CS37" s="66">
        <f t="shared" si="46"/>
        <v>6.0234568358447406E-3</v>
      </c>
      <c r="CT37" s="66">
        <f t="shared" si="47"/>
        <v>1.4323900824775511</v>
      </c>
      <c r="CU37" s="118">
        <f>'Response zone f''n'!AB36</f>
        <v>40.630901983266767</v>
      </c>
      <c r="CV37" s="118">
        <f>'Response zone f''n'!AB35</f>
        <v>39.952114523450973</v>
      </c>
      <c r="CW37" s="118">
        <f t="shared" si="48"/>
        <v>6.7878745981579417E-3</v>
      </c>
      <c r="CX37" s="118">
        <f t="shared" si="49"/>
        <v>0</v>
      </c>
    </row>
    <row r="38" spans="1:102" x14ac:dyDescent="0.25">
      <c r="A38" s="66">
        <v>2045</v>
      </c>
      <c r="B38" s="163">
        <v>35</v>
      </c>
      <c r="C38" s="111">
        <f>'Response zone f''n'!I37</f>
        <v>24.868135268694353</v>
      </c>
      <c r="D38" s="111">
        <f>'Response zone f''n'!I36</f>
        <v>24.203753584517973</v>
      </c>
      <c r="E38" s="118">
        <f t="shared" si="0"/>
        <v>6.6438168417638013E-3</v>
      </c>
      <c r="F38" s="118">
        <f t="shared" si="1"/>
        <v>4.3439994490066764</v>
      </c>
      <c r="G38" s="66">
        <f>'Response zone f''n'!H37</f>
        <v>44.205092524424003</v>
      </c>
      <c r="H38" s="66">
        <f>'Response zone f''n'!H36</f>
        <v>43.578671098399866</v>
      </c>
      <c r="I38" s="66">
        <f t="shared" si="2"/>
        <v>6.2642142602413742E-3</v>
      </c>
      <c r="J38" s="66">
        <f t="shared" si="3"/>
        <v>0.82005455302245878</v>
      </c>
      <c r="K38" s="118">
        <f>'Response zone f''n'!H37</f>
        <v>44.205092524424003</v>
      </c>
      <c r="L38" s="118">
        <f>'Response zone f''n'!H36</f>
        <v>43.578671098399866</v>
      </c>
      <c r="M38" s="118">
        <f t="shared" si="4"/>
        <v>6.2642142602413742E-3</v>
      </c>
      <c r="N38" s="118">
        <f t="shared" si="5"/>
        <v>2.6726323387141044</v>
      </c>
      <c r="O38" s="66">
        <f>'Response zone f''n'!AH37</f>
        <v>62.399729506379487</v>
      </c>
      <c r="P38" s="66">
        <f>'Response zone f''n'!AH36</f>
        <v>61.91367092673643</v>
      </c>
      <c r="Q38" s="66">
        <f t="shared" si="6"/>
        <v>4.8605857964305697E-3</v>
      </c>
      <c r="R38" s="66">
        <f t="shared" si="7"/>
        <v>2.0762797142461062</v>
      </c>
      <c r="S38" s="118">
        <f>'Response zone f''n'!AJ37</f>
        <v>29.493668202944249</v>
      </c>
      <c r="T38" s="118">
        <f>'Response zone f''n'!AJ36</f>
        <v>28.807418278385988</v>
      </c>
      <c r="U38" s="118">
        <f t="shared" si="8"/>
        <v>6.8624992455826117E-3</v>
      </c>
      <c r="V38" s="118">
        <f t="shared" si="9"/>
        <v>5.8236585017858333</v>
      </c>
      <c r="W38" s="66">
        <f>'Response zone f''n'!AI37</f>
        <v>50.708446027579534</v>
      </c>
      <c r="X38" s="66">
        <f>'Response zone f''n'!AI36</f>
        <v>50.106050952015025</v>
      </c>
      <c r="Y38" s="66">
        <f t="shared" si="10"/>
        <v>6.0239507556450892E-3</v>
      </c>
      <c r="Z38" s="66">
        <f t="shared" si="11"/>
        <v>8.9470415352779398</v>
      </c>
      <c r="AA38" s="118">
        <f>'Response zone f''n'!AH37</f>
        <v>62.399729506379487</v>
      </c>
      <c r="AB38" s="118">
        <f>'Response zone f''n'!AH36</f>
        <v>61.91367092673643</v>
      </c>
      <c r="AC38" s="118">
        <f t="shared" si="12"/>
        <v>4.8605857964305697E-3</v>
      </c>
      <c r="AD38" s="118">
        <f t="shared" si="13"/>
        <v>7.0433084511498674</v>
      </c>
      <c r="AE38" s="66">
        <f>'Response zone f''n'!H37</f>
        <v>44.205092524424003</v>
      </c>
      <c r="AF38" s="66">
        <f>'Response zone f''n'!H36</f>
        <v>43.578671098399866</v>
      </c>
      <c r="AG38" s="66">
        <f t="shared" si="14"/>
        <v>6.2642142602413742E-3</v>
      </c>
      <c r="AH38" s="66">
        <f t="shared" si="15"/>
        <v>3.0724710586574777</v>
      </c>
      <c r="AI38" s="118">
        <f>'Response zone f''n'!H37</f>
        <v>44.205092524424003</v>
      </c>
      <c r="AJ38" s="118">
        <f>'Response zone f''n'!H36</f>
        <v>43.578671098399866</v>
      </c>
      <c r="AK38" s="118">
        <f t="shared" si="16"/>
        <v>6.2642142602413742E-3</v>
      </c>
      <c r="AL38" s="118">
        <f t="shared" si="17"/>
        <v>4.4128875007796413</v>
      </c>
      <c r="AM38" s="66">
        <f>'Response zone f''n'!H37</f>
        <v>44.205092524424003</v>
      </c>
      <c r="AN38" s="66">
        <f>'Response zone f''n'!H36</f>
        <v>43.578671098399866</v>
      </c>
      <c r="AO38" s="66">
        <f t="shared" si="18"/>
        <v>6.2642142602413742E-3</v>
      </c>
      <c r="AP38" s="66">
        <f t="shared" si="19"/>
        <v>9.1488267951741911</v>
      </c>
      <c r="AQ38" s="118">
        <f>'Response zone f''n'!T37</f>
        <v>70.701424439554728</v>
      </c>
      <c r="AR38" s="118">
        <f>'Response zone f''n'!T36</f>
        <v>70.313701442518621</v>
      </c>
      <c r="AS38" s="118">
        <f t="shared" si="20"/>
        <v>3.8772299703610713E-3</v>
      </c>
      <c r="AT38" s="118">
        <f t="shared" si="21"/>
        <v>3.5265490979266003</v>
      </c>
      <c r="AU38" s="66">
        <f>'Response zone f''n'!AF37</f>
        <v>83.455839071784439</v>
      </c>
      <c r="AV38" s="66">
        <f>'Response zone f''n'!AF36</f>
        <v>83.236515359984551</v>
      </c>
      <c r="AW38" s="160">
        <f t="shared" si="22"/>
        <v>2.1932371179988765E-3</v>
      </c>
      <c r="AX38" s="66">
        <f t="shared" si="23"/>
        <v>0.51368175004487515</v>
      </c>
      <c r="AY38" s="118">
        <f>'Response zone f''n'!U37</f>
        <v>53.049622984217315</v>
      </c>
      <c r="AZ38" s="118">
        <f>'Response zone f''n'!U36</f>
        <v>52.469563932770505</v>
      </c>
      <c r="BA38" s="118">
        <f t="shared" si="24"/>
        <v>5.8005905144680979E-3</v>
      </c>
      <c r="BB38" s="118">
        <f t="shared" si="25"/>
        <v>3.1994414550572339</v>
      </c>
      <c r="BC38" s="66">
        <f>'Response zone f''n'!T37</f>
        <v>70.701424439554728</v>
      </c>
      <c r="BD38" s="66">
        <f>'Response zone f''n'!T36</f>
        <v>70.313701442518621</v>
      </c>
      <c r="BE38" s="66">
        <f t="shared" si="26"/>
        <v>3.8772299703610713E-3</v>
      </c>
      <c r="BF38" s="66">
        <f t="shared" si="27"/>
        <v>2.9085416713970695</v>
      </c>
      <c r="BG38" s="118">
        <f>'Response zone f''n'!AG37</f>
        <v>74.166212189209148</v>
      </c>
      <c r="BH38" s="118">
        <f>'Response zone f''n'!AG36</f>
        <v>73.822244798110816</v>
      </c>
      <c r="BI38" s="118">
        <f t="shared" si="28"/>
        <v>3.4396739109833164E-3</v>
      </c>
      <c r="BJ38" s="118">
        <f t="shared" si="29"/>
        <v>4.5498509548401254</v>
      </c>
      <c r="BK38" s="66">
        <f>'Response zone f''n'!U37</f>
        <v>53.049622984217315</v>
      </c>
      <c r="BL38" s="66">
        <f>'Response zone f''n'!U36</f>
        <v>52.469563932770505</v>
      </c>
      <c r="BM38" s="66">
        <f t="shared" si="30"/>
        <v>5.8005905144680979E-3</v>
      </c>
      <c r="BN38" s="66">
        <f t="shared" si="31"/>
        <v>8.7926665988384993</v>
      </c>
      <c r="BO38" s="118">
        <f>'Response zone f''n'!H37</f>
        <v>44.205092524424003</v>
      </c>
      <c r="BP38" s="118">
        <f>'Response zone f''n'!H36</f>
        <v>43.578671098399866</v>
      </c>
      <c r="BQ38" s="118">
        <f t="shared" si="32"/>
        <v>6.2642142602413742E-3</v>
      </c>
      <c r="BR38" s="118">
        <f t="shared" si="33"/>
        <v>0</v>
      </c>
      <c r="BS38" s="66">
        <f>'Response zone f''n'!I37</f>
        <v>24.868135268694353</v>
      </c>
      <c r="BT38" s="66">
        <f>'Response zone f''n'!I36</f>
        <v>24.203753584517973</v>
      </c>
      <c r="BU38" s="66">
        <f t="shared" si="34"/>
        <v>6.6438168417638013E-3</v>
      </c>
      <c r="BV38" s="66">
        <f t="shared" si="35"/>
        <v>33.798961857821631</v>
      </c>
      <c r="BW38" s="118">
        <f>'Response zone f''n'!H37</f>
        <v>44.205092524424003</v>
      </c>
      <c r="BX38" s="118">
        <f>'Response zone f''n'!H36</f>
        <v>43.578671098399866</v>
      </c>
      <c r="BY38" s="118">
        <f t="shared" si="36"/>
        <v>6.2642142602413742E-3</v>
      </c>
      <c r="BZ38" s="118">
        <f t="shared" si="37"/>
        <v>54.245738927606666</v>
      </c>
      <c r="CA38" s="66">
        <f>'Response zone f''n'!H37</f>
        <v>44.205092524424003</v>
      </c>
      <c r="CB38" s="66">
        <f>'Response zone f''n'!H36</f>
        <v>43.578671098399866</v>
      </c>
      <c r="CC38" s="66">
        <f t="shared" si="38"/>
        <v>6.2642142602413742E-3</v>
      </c>
      <c r="CD38" s="66">
        <f t="shared" si="39"/>
        <v>10.267083003841179</v>
      </c>
      <c r="CE38" s="118">
        <f>'Response zone f''n'!I37</f>
        <v>24.868135268694353</v>
      </c>
      <c r="CF38" s="118">
        <f>'Response zone f''n'!I36</f>
        <v>24.203753584517973</v>
      </c>
      <c r="CG38" s="118">
        <f t="shared" si="40"/>
        <v>6.6438168417638013E-3</v>
      </c>
      <c r="CH38" s="118">
        <f t="shared" si="41"/>
        <v>7.7316706611051647</v>
      </c>
      <c r="CI38" s="66">
        <f>'Response zone f''n'!T37</f>
        <v>70.701424439554728</v>
      </c>
      <c r="CJ38" s="66">
        <f>'Response zone f''n'!T36</f>
        <v>70.313701442518621</v>
      </c>
      <c r="CK38" s="66">
        <f t="shared" si="42"/>
        <v>3.8772299703610713E-3</v>
      </c>
      <c r="CL38" s="66">
        <f t="shared" si="43"/>
        <v>1.4642684670386097</v>
      </c>
      <c r="CM38" s="118">
        <f>'Response zone f''n'!O37</f>
        <v>37.232427255464074</v>
      </c>
      <c r="CN38" s="118">
        <f>'Response zone f''n'!O36</f>
        <v>36.651215916413079</v>
      </c>
      <c r="CO38" s="118">
        <f t="shared" si="44"/>
        <v>5.8121133905099497E-3</v>
      </c>
      <c r="CP38" s="118">
        <f t="shared" si="45"/>
        <v>0.91366422498816402</v>
      </c>
      <c r="CQ38" s="66">
        <f>'Response zone f''n'!U37</f>
        <v>53.049622984217315</v>
      </c>
      <c r="CR38" s="66">
        <f>'Response zone f''n'!U36</f>
        <v>52.469563932770505</v>
      </c>
      <c r="CS38" s="66">
        <f t="shared" si="46"/>
        <v>5.8005905144680979E-3</v>
      </c>
      <c r="CT38" s="66">
        <f t="shared" si="47"/>
        <v>1.3793920255215428</v>
      </c>
      <c r="CU38" s="118">
        <f>'Response zone f''n'!AB37</f>
        <v>41.28732052177044</v>
      </c>
      <c r="CV38" s="118">
        <f>'Response zone f''n'!AB36</f>
        <v>40.630901983266767</v>
      </c>
      <c r="CW38" s="118">
        <f t="shared" si="48"/>
        <v>6.5641853850367223E-3</v>
      </c>
      <c r="CX38" s="118">
        <f t="shared" si="49"/>
        <v>0</v>
      </c>
    </row>
    <row r="39" spans="1:102" x14ac:dyDescent="0.25">
      <c r="A39" s="66">
        <v>2046</v>
      </c>
      <c r="B39" s="163">
        <v>36</v>
      </c>
      <c r="C39" s="111">
        <f>'Response zone f''n'!I38</f>
        <v>25.5169773950789</v>
      </c>
      <c r="D39" s="111">
        <f>'Response zone f''n'!I37</f>
        <v>24.868135268694353</v>
      </c>
      <c r="E39" s="118">
        <f t="shared" si="0"/>
        <v>6.4884212638454744E-3</v>
      </c>
      <c r="F39" s="118">
        <f t="shared" si="1"/>
        <v>4.2423954582687138</v>
      </c>
      <c r="G39" s="66">
        <f>'Response zone f''n'!H38</f>
        <v>44.8109397255243</v>
      </c>
      <c r="H39" s="66">
        <f>'Response zone f''n'!H37</f>
        <v>44.205092524424003</v>
      </c>
      <c r="I39" s="66">
        <f t="shared" si="2"/>
        <v>6.0584720110029621E-3</v>
      </c>
      <c r="J39" s="66">
        <f t="shared" si="3"/>
        <v>0.79312062943240891</v>
      </c>
      <c r="K39" s="118">
        <f>'Response zone f''n'!H38</f>
        <v>44.8109397255243</v>
      </c>
      <c r="L39" s="118">
        <f>'Response zone f''n'!H37</f>
        <v>44.205092524424003</v>
      </c>
      <c r="M39" s="118">
        <f t="shared" si="4"/>
        <v>6.0584720110029621E-3</v>
      </c>
      <c r="N39" s="118">
        <f t="shared" si="5"/>
        <v>2.5848522331956243</v>
      </c>
      <c r="O39" s="66">
        <f>'Response zone f''n'!AH38</f>
        <v>62.867276766747757</v>
      </c>
      <c r="P39" s="66">
        <f>'Response zone f''n'!AH37</f>
        <v>62.399729506379487</v>
      </c>
      <c r="Q39" s="66">
        <f t="shared" si="6"/>
        <v>4.6754726036827062E-3</v>
      </c>
      <c r="R39" s="66">
        <f t="shared" si="7"/>
        <v>1.9972055484893847</v>
      </c>
      <c r="S39" s="118">
        <f>'Response zone f''n'!AJ38</f>
        <v>30.161602382418153</v>
      </c>
      <c r="T39" s="118">
        <f>'Response zone f''n'!AJ37</f>
        <v>29.493668202944249</v>
      </c>
      <c r="U39" s="118">
        <f t="shared" si="8"/>
        <v>6.6793417947390308E-3</v>
      </c>
      <c r="V39" s="118">
        <f t="shared" si="9"/>
        <v>5.6682273086301844</v>
      </c>
      <c r="W39" s="66">
        <f>'Response zone f''n'!AI38</f>
        <v>51.289412803724709</v>
      </c>
      <c r="X39" s="66">
        <f>'Response zone f''n'!AI37</f>
        <v>50.708446027579534</v>
      </c>
      <c r="Y39" s="66">
        <f t="shared" si="10"/>
        <v>5.809667761451749E-3</v>
      </c>
      <c r="Z39" s="66">
        <f t="shared" si="11"/>
        <v>8.6287788324238495</v>
      </c>
      <c r="AA39" s="118">
        <f>'Response zone f''n'!AH38</f>
        <v>62.867276766747757</v>
      </c>
      <c r="AB39" s="118">
        <f>'Response zone f''n'!AH37</f>
        <v>62.399729506379487</v>
      </c>
      <c r="AC39" s="118">
        <f t="shared" si="12"/>
        <v>4.6754726036827062E-3</v>
      </c>
      <c r="AD39" s="118">
        <f t="shared" si="13"/>
        <v>6.7750672618146579</v>
      </c>
      <c r="AE39" s="66">
        <f>'Response zone f''n'!H38</f>
        <v>44.8109397255243</v>
      </c>
      <c r="AF39" s="66">
        <f>'Response zone f''n'!H37</f>
        <v>44.205092524424003</v>
      </c>
      <c r="AG39" s="66">
        <f t="shared" si="14"/>
        <v>6.0584720110029621E-3</v>
      </c>
      <c r="AH39" s="66">
        <f t="shared" si="15"/>
        <v>2.9715586249400912</v>
      </c>
      <c r="AI39" s="118">
        <f>'Response zone f''n'!H38</f>
        <v>44.8109397255243</v>
      </c>
      <c r="AJ39" s="118">
        <f>'Response zone f''n'!H37</f>
        <v>44.205092524424003</v>
      </c>
      <c r="AK39" s="118">
        <f t="shared" si="16"/>
        <v>6.0584720110029621E-3</v>
      </c>
      <c r="AL39" s="118">
        <f t="shared" si="17"/>
        <v>4.2679503446850644</v>
      </c>
      <c r="AM39" s="66">
        <f>'Response zone f''n'!H38</f>
        <v>44.8109397255243</v>
      </c>
      <c r="AN39" s="66">
        <f>'Response zone f''n'!H37</f>
        <v>44.205092524424003</v>
      </c>
      <c r="AO39" s="66">
        <f t="shared" si="18"/>
        <v>6.0584720110029621E-3</v>
      </c>
      <c r="AP39" s="66">
        <f t="shared" si="19"/>
        <v>8.8483421494495627</v>
      </c>
      <c r="AQ39" s="118">
        <f>'Response zone f''n'!T38</f>
        <v>71.073913148656629</v>
      </c>
      <c r="AR39" s="118">
        <f>'Response zone f''n'!T37</f>
        <v>70.701424439554728</v>
      </c>
      <c r="AS39" s="118">
        <f t="shared" si="20"/>
        <v>3.7248870910190136E-3</v>
      </c>
      <c r="AT39" s="118">
        <f t="shared" si="21"/>
        <v>3.3879850592118057</v>
      </c>
      <c r="AU39" s="66">
        <f>'Response zone f''n'!AF38</f>
        <v>83.66631584824286</v>
      </c>
      <c r="AV39" s="66">
        <f>'Response zone f''n'!AF37</f>
        <v>83.455839071784439</v>
      </c>
      <c r="AW39" s="160">
        <f t="shared" si="22"/>
        <v>2.1047677645842102E-3</v>
      </c>
      <c r="AX39" s="66">
        <f t="shared" si="23"/>
        <v>0.49296119415311246</v>
      </c>
      <c r="AY39" s="118">
        <f>'Response zone f''n'!U38</f>
        <v>53.608731004521218</v>
      </c>
      <c r="AZ39" s="118">
        <f>'Response zone f''n'!U37</f>
        <v>53.049622984217315</v>
      </c>
      <c r="BA39" s="118">
        <f t="shared" si="24"/>
        <v>5.5910802030390274E-3</v>
      </c>
      <c r="BB39" s="118">
        <f t="shared" si="25"/>
        <v>3.0838815006049782</v>
      </c>
      <c r="BC39" s="66">
        <f>'Response zone f''n'!T38</f>
        <v>71.073913148656629</v>
      </c>
      <c r="BD39" s="66">
        <f>'Response zone f''n'!T37</f>
        <v>70.701424439554728</v>
      </c>
      <c r="BE39" s="66">
        <f t="shared" si="26"/>
        <v>3.7248870910190136E-3</v>
      </c>
      <c r="BF39" s="66">
        <f t="shared" si="27"/>
        <v>2.7942601827326952</v>
      </c>
      <c r="BG39" s="118">
        <f>'Response zone f''n'!AG38</f>
        <v>74.496528621486576</v>
      </c>
      <c r="BH39" s="118">
        <f>'Response zone f''n'!AG37</f>
        <v>74.166212189209148</v>
      </c>
      <c r="BI39" s="118">
        <f t="shared" si="28"/>
        <v>3.303164322774279E-3</v>
      </c>
      <c r="BJ39" s="118">
        <f t="shared" si="29"/>
        <v>4.36928201245449</v>
      </c>
      <c r="BK39" s="66">
        <f>'Response zone f''n'!U38</f>
        <v>53.608731004521218</v>
      </c>
      <c r="BL39" s="66">
        <f>'Response zone f''n'!U37</f>
        <v>53.049622984217315</v>
      </c>
      <c r="BM39" s="66">
        <f t="shared" si="30"/>
        <v>5.5910802030390274E-3</v>
      </c>
      <c r="BN39" s="66">
        <f t="shared" si="31"/>
        <v>8.4750861192614888</v>
      </c>
      <c r="BO39" s="118">
        <f>'Response zone f''n'!H38</f>
        <v>44.8109397255243</v>
      </c>
      <c r="BP39" s="118">
        <f>'Response zone f''n'!H37</f>
        <v>44.205092524424003</v>
      </c>
      <c r="BQ39" s="118">
        <f t="shared" si="32"/>
        <v>6.0584720110029621E-3</v>
      </c>
      <c r="BR39" s="118">
        <f t="shared" si="33"/>
        <v>0</v>
      </c>
      <c r="BS39" s="66">
        <f>'Response zone f''n'!I38</f>
        <v>25.5169773950789</v>
      </c>
      <c r="BT39" s="66">
        <f>'Response zone f''n'!I37</f>
        <v>24.868135268694353</v>
      </c>
      <c r="BU39" s="66">
        <f t="shared" si="34"/>
        <v>6.4884212638454744E-3</v>
      </c>
      <c r="BV39" s="66">
        <f t="shared" si="35"/>
        <v>33.008420917872826</v>
      </c>
      <c r="BW39" s="118">
        <f>'Response zone f''n'!H38</f>
        <v>44.8109397255243</v>
      </c>
      <c r="BX39" s="118">
        <f>'Response zone f''n'!H37</f>
        <v>44.205092524424003</v>
      </c>
      <c r="BY39" s="118">
        <f t="shared" si="36"/>
        <v>6.0584720110029621E-3</v>
      </c>
      <c r="BZ39" s="118">
        <f t="shared" si="37"/>
        <v>52.464088448407466</v>
      </c>
      <c r="CA39" s="66">
        <f>'Response zone f''n'!H38</f>
        <v>44.8109397255243</v>
      </c>
      <c r="CB39" s="66">
        <f>'Response zone f''n'!H37</f>
        <v>44.205092524424003</v>
      </c>
      <c r="CC39" s="66">
        <f t="shared" si="38"/>
        <v>6.0584720110029621E-3</v>
      </c>
      <c r="CD39" s="66">
        <f t="shared" si="39"/>
        <v>9.9298702804937573</v>
      </c>
      <c r="CE39" s="118">
        <f>'Response zone f''n'!I38</f>
        <v>25.5169773950789</v>
      </c>
      <c r="CF39" s="118">
        <f>'Response zone f''n'!I37</f>
        <v>24.868135268694353</v>
      </c>
      <c r="CG39" s="118">
        <f t="shared" si="40"/>
        <v>6.4884212638454744E-3</v>
      </c>
      <c r="CH39" s="118">
        <f t="shared" si="41"/>
        <v>7.5508307223663298</v>
      </c>
      <c r="CI39" s="66">
        <f>'Response zone f''n'!T38</f>
        <v>71.073913148656629</v>
      </c>
      <c r="CJ39" s="66">
        <f>'Response zone f''n'!T37</f>
        <v>70.701424439554728</v>
      </c>
      <c r="CK39" s="66">
        <f t="shared" si="42"/>
        <v>3.7248870910190136E-3</v>
      </c>
      <c r="CL39" s="66">
        <f t="shared" si="43"/>
        <v>1.4067348989748951</v>
      </c>
      <c r="CM39" s="118">
        <f>'Response zone f''n'!O38</f>
        <v>37.797198745150794</v>
      </c>
      <c r="CN39" s="118">
        <f>'Response zone f''n'!O37</f>
        <v>37.232427255464074</v>
      </c>
      <c r="CO39" s="118">
        <f t="shared" si="44"/>
        <v>5.6477148968672002E-3</v>
      </c>
      <c r="CP39" s="118">
        <f t="shared" si="45"/>
        <v>0.88782078178752377</v>
      </c>
      <c r="CQ39" s="66">
        <f>'Response zone f''n'!U38</f>
        <v>53.608731004521218</v>
      </c>
      <c r="CR39" s="66">
        <f>'Response zone f''n'!U37</f>
        <v>53.049622984217315</v>
      </c>
      <c r="CS39" s="66">
        <f t="shared" si="46"/>
        <v>5.5910802030390274E-3</v>
      </c>
      <c r="CT39" s="66">
        <f t="shared" si="47"/>
        <v>1.3295700544430868</v>
      </c>
      <c r="CU39" s="118">
        <f>'Response zone f''n'!AB38</f>
        <v>41.922541539574731</v>
      </c>
      <c r="CV39" s="118">
        <f>'Response zone f''n'!AB37</f>
        <v>41.28732052177044</v>
      </c>
      <c r="CW39" s="118">
        <f t="shared" si="48"/>
        <v>6.3522101780429099E-3</v>
      </c>
      <c r="CX39" s="118">
        <f t="shared" si="49"/>
        <v>0</v>
      </c>
    </row>
    <row r="40" spans="1:102" x14ac:dyDescent="0.25">
      <c r="A40" s="66">
        <v>2047</v>
      </c>
      <c r="B40" s="163">
        <v>37</v>
      </c>
      <c r="C40" s="111">
        <f>'Response zone f''n'!I39</f>
        <v>26.15074939927521</v>
      </c>
      <c r="D40" s="111">
        <f>'Response zone f''n'!I38</f>
        <v>25.5169773950789</v>
      </c>
      <c r="E40" s="118">
        <f t="shared" si="0"/>
        <v>6.3377200419630951E-3</v>
      </c>
      <c r="F40" s="118">
        <f t="shared" si="1"/>
        <v>4.1438608296939909</v>
      </c>
      <c r="G40" s="66">
        <f>'Response zone f''n'!H39</f>
        <v>45.397301106154039</v>
      </c>
      <c r="H40" s="66">
        <f>'Response zone f''n'!H38</f>
        <v>44.8109397255243</v>
      </c>
      <c r="I40" s="66">
        <f t="shared" si="2"/>
        <v>5.8636138062973945E-3</v>
      </c>
      <c r="J40" s="66">
        <f t="shared" si="3"/>
        <v>0.76761154699619838</v>
      </c>
      <c r="K40" s="118">
        <f>'Response zone f''n'!H39</f>
        <v>45.397301106154039</v>
      </c>
      <c r="L40" s="118">
        <f>'Response zone f''n'!H38</f>
        <v>44.8109397255243</v>
      </c>
      <c r="M40" s="118">
        <f t="shared" si="4"/>
        <v>5.8636138062973945E-3</v>
      </c>
      <c r="N40" s="118">
        <f t="shared" si="5"/>
        <v>2.5017158145285197</v>
      </c>
      <c r="O40" s="66">
        <f>'Response zone f''n'!AH39</f>
        <v>63.317460591405862</v>
      </c>
      <c r="P40" s="66">
        <f>'Response zone f''n'!AH38</f>
        <v>62.867276766747757</v>
      </c>
      <c r="Q40" s="66">
        <f t="shared" si="6"/>
        <v>4.5018382465810448E-3</v>
      </c>
      <c r="R40" s="66">
        <f t="shared" si="7"/>
        <v>1.9230347574684565</v>
      </c>
      <c r="S40" s="118">
        <f>'Response zone f''n'!AJ39</f>
        <v>30.811930993009362</v>
      </c>
      <c r="T40" s="118">
        <f>'Response zone f''n'!AJ38</f>
        <v>30.161602382418153</v>
      </c>
      <c r="U40" s="118">
        <f t="shared" si="8"/>
        <v>6.5032861059120964E-3</v>
      </c>
      <c r="V40" s="118">
        <f t="shared" si="9"/>
        <v>5.5188228173022313</v>
      </c>
      <c r="W40" s="66">
        <f>'Response zone f''n'!AI39</f>
        <v>51.850184455094031</v>
      </c>
      <c r="X40" s="66">
        <f>'Response zone f''n'!AI38</f>
        <v>51.289412803724709</v>
      </c>
      <c r="Y40" s="66">
        <f t="shared" si="10"/>
        <v>5.6077165136932195E-3</v>
      </c>
      <c r="Z40" s="66">
        <f t="shared" si="11"/>
        <v>8.3288317918369827</v>
      </c>
      <c r="AA40" s="118">
        <f>'Response zone f''n'!AH39</f>
        <v>63.317460591405862</v>
      </c>
      <c r="AB40" s="118">
        <f>'Response zone f''n'!AH38</f>
        <v>62.867276766747757</v>
      </c>
      <c r="AC40" s="118">
        <f t="shared" si="12"/>
        <v>4.5018382465810448E-3</v>
      </c>
      <c r="AD40" s="118">
        <f t="shared" si="13"/>
        <v>6.5234596601790278</v>
      </c>
      <c r="AE40" s="66">
        <f>'Response zone f''n'!H39</f>
        <v>45.397301106154039</v>
      </c>
      <c r="AF40" s="66">
        <f>'Response zone f''n'!H38</f>
        <v>44.8109397255243</v>
      </c>
      <c r="AG40" s="66">
        <f t="shared" si="14"/>
        <v>5.8636138062973945E-3</v>
      </c>
      <c r="AH40" s="66">
        <f t="shared" si="15"/>
        <v>2.8759845960790886</v>
      </c>
      <c r="AI40" s="118">
        <f>'Response zone f''n'!H39</f>
        <v>45.397301106154039</v>
      </c>
      <c r="AJ40" s="118">
        <f>'Response zone f''n'!H38</f>
        <v>44.8109397255243</v>
      </c>
      <c r="AK40" s="118">
        <f t="shared" si="16"/>
        <v>5.8636138062973945E-3</v>
      </c>
      <c r="AL40" s="118">
        <f t="shared" si="17"/>
        <v>4.1306805610783286</v>
      </c>
      <c r="AM40" s="66">
        <f>'Response zone f''n'!H39</f>
        <v>45.397301106154039</v>
      </c>
      <c r="AN40" s="66">
        <f>'Response zone f''n'!H38</f>
        <v>44.8109397255243</v>
      </c>
      <c r="AO40" s="66">
        <f t="shared" si="18"/>
        <v>5.8636138062973945E-3</v>
      </c>
      <c r="AP40" s="66">
        <f t="shared" si="19"/>
        <v>8.5637535497612216</v>
      </c>
      <c r="AQ40" s="118">
        <f>'Response zone f''n'!T39</f>
        <v>71.432143516073353</v>
      </c>
      <c r="AR40" s="118">
        <f>'Response zone f''n'!T38</f>
        <v>71.073913148656629</v>
      </c>
      <c r="AS40" s="118">
        <f t="shared" si="20"/>
        <v>3.5823036741672353E-3</v>
      </c>
      <c r="AT40" s="118">
        <f t="shared" si="21"/>
        <v>3.2582977763006236</v>
      </c>
      <c r="AU40" s="66">
        <f>'Response zone f''n'!AF39</f>
        <v>83.868528753574637</v>
      </c>
      <c r="AV40" s="66">
        <f>'Response zone f''n'!AF38</f>
        <v>83.66631584824286</v>
      </c>
      <c r="AW40" s="160">
        <f t="shared" si="22"/>
        <v>2.0221290533177696E-3</v>
      </c>
      <c r="AX40" s="66">
        <f t="shared" si="23"/>
        <v>0.47360624275436447</v>
      </c>
      <c r="AY40" s="118">
        <f>'Response zone f''n'!U39</f>
        <v>54.148114976995643</v>
      </c>
      <c r="AZ40" s="118">
        <f>'Response zone f''n'!U38</f>
        <v>53.608731004521218</v>
      </c>
      <c r="BA40" s="118">
        <f t="shared" si="24"/>
        <v>5.3938397247442534E-3</v>
      </c>
      <c r="BB40" s="118">
        <f t="shared" si="25"/>
        <v>2.975089238627926</v>
      </c>
      <c r="BC40" s="66">
        <f>'Response zone f''n'!T39</f>
        <v>71.432143516073353</v>
      </c>
      <c r="BD40" s="66">
        <f>'Response zone f''n'!T38</f>
        <v>71.073913148656629</v>
      </c>
      <c r="BE40" s="66">
        <f t="shared" si="26"/>
        <v>3.5823036741672353E-3</v>
      </c>
      <c r="BF40" s="66">
        <f t="shared" si="27"/>
        <v>2.6872998495221903</v>
      </c>
      <c r="BG40" s="118">
        <f>'Response zone f''n'!AG39</f>
        <v>74.814077793561054</v>
      </c>
      <c r="BH40" s="118">
        <f>'Response zone f''n'!AG38</f>
        <v>74.496528621486576</v>
      </c>
      <c r="BI40" s="118">
        <f t="shared" si="28"/>
        <v>3.1754917207447875E-3</v>
      </c>
      <c r="BJ40" s="118">
        <f t="shared" si="29"/>
        <v>4.2004022508015186</v>
      </c>
      <c r="BK40" s="66">
        <f>'Response zone f''n'!U39</f>
        <v>54.148114976995643</v>
      </c>
      <c r="BL40" s="66">
        <f>'Response zone f''n'!U38</f>
        <v>53.608731004521218</v>
      </c>
      <c r="BM40" s="66">
        <f t="shared" si="30"/>
        <v>5.3938397247442534E-3</v>
      </c>
      <c r="BN40" s="66">
        <f t="shared" si="31"/>
        <v>8.1761045309015294</v>
      </c>
      <c r="BO40" s="118">
        <f>'Response zone f''n'!H39</f>
        <v>45.397301106154039</v>
      </c>
      <c r="BP40" s="118">
        <f>'Response zone f''n'!H38</f>
        <v>44.8109397255243</v>
      </c>
      <c r="BQ40" s="118">
        <f t="shared" si="32"/>
        <v>5.8636138062973945E-3</v>
      </c>
      <c r="BR40" s="118">
        <f t="shared" si="33"/>
        <v>0</v>
      </c>
      <c r="BS40" s="66">
        <f>'Response zone f''n'!I39</f>
        <v>26.15074939927521</v>
      </c>
      <c r="BT40" s="66">
        <f>'Response zone f''n'!I38</f>
        <v>25.5169773950789</v>
      </c>
      <c r="BU40" s="66">
        <f t="shared" si="34"/>
        <v>6.3377200419630951E-3</v>
      </c>
      <c r="BV40" s="66">
        <f t="shared" si="35"/>
        <v>32.241761485254059</v>
      </c>
      <c r="BW40" s="118">
        <f>'Response zone f''n'!H39</f>
        <v>45.397301106154039</v>
      </c>
      <c r="BX40" s="118">
        <f>'Response zone f''n'!H38</f>
        <v>44.8109397255243</v>
      </c>
      <c r="BY40" s="118">
        <f t="shared" si="36"/>
        <v>5.8636138062973945E-3</v>
      </c>
      <c r="BZ40" s="118">
        <f t="shared" si="37"/>
        <v>50.776689700339574</v>
      </c>
      <c r="CA40" s="66">
        <f>'Response zone f''n'!H39</f>
        <v>45.397301106154039</v>
      </c>
      <c r="CB40" s="66">
        <f>'Response zone f''n'!H38</f>
        <v>44.8109397255243</v>
      </c>
      <c r="CC40" s="66">
        <f t="shared" si="38"/>
        <v>5.8636138062973945E-3</v>
      </c>
      <c r="CD40" s="66">
        <f t="shared" si="39"/>
        <v>9.6104965683924011</v>
      </c>
      <c r="CE40" s="118">
        <f>'Response zone f''n'!I39</f>
        <v>26.15074939927521</v>
      </c>
      <c r="CF40" s="118">
        <f>'Response zone f''n'!I38</f>
        <v>25.5169773950789</v>
      </c>
      <c r="CG40" s="118">
        <f t="shared" si="40"/>
        <v>6.3377200419630951E-3</v>
      </c>
      <c r="CH40" s="118">
        <f t="shared" si="41"/>
        <v>7.3754537901643031</v>
      </c>
      <c r="CI40" s="66">
        <f>'Response zone f''n'!T39</f>
        <v>71.432143516073353</v>
      </c>
      <c r="CJ40" s="66">
        <f>'Response zone f''n'!T38</f>
        <v>71.073913148656629</v>
      </c>
      <c r="CK40" s="66">
        <f t="shared" si="42"/>
        <v>3.5823036741672353E-3</v>
      </c>
      <c r="CL40" s="66">
        <f t="shared" si="43"/>
        <v>1.3528870739001195</v>
      </c>
      <c r="CM40" s="118">
        <f>'Response zone f''n'!O39</f>
        <v>38.346305753295916</v>
      </c>
      <c r="CN40" s="118">
        <f>'Response zone f''n'!O38</f>
        <v>37.797198745150794</v>
      </c>
      <c r="CO40" s="118">
        <f t="shared" si="44"/>
        <v>5.4910700814512128E-3</v>
      </c>
      <c r="CP40" s="118">
        <f t="shared" si="45"/>
        <v>0.86319621680413061</v>
      </c>
      <c r="CQ40" s="66">
        <f>'Response zone f''n'!U39</f>
        <v>54.148114976995643</v>
      </c>
      <c r="CR40" s="66">
        <f>'Response zone f''n'!U38</f>
        <v>53.608731004521218</v>
      </c>
      <c r="CS40" s="66">
        <f t="shared" si="46"/>
        <v>5.3938397247442534E-3</v>
      </c>
      <c r="CT40" s="66">
        <f t="shared" si="47"/>
        <v>1.282665874223633</v>
      </c>
      <c r="CU40" s="118">
        <f>'Response zone f''n'!AB39</f>
        <v>42.537655474681038</v>
      </c>
      <c r="CV40" s="118">
        <f>'Response zone f''n'!AB38</f>
        <v>41.922541539574731</v>
      </c>
      <c r="CW40" s="118">
        <f t="shared" si="48"/>
        <v>6.1511393510630796E-3</v>
      </c>
      <c r="CX40" s="118">
        <f t="shared" si="49"/>
        <v>0</v>
      </c>
    </row>
    <row r="41" spans="1:102" x14ac:dyDescent="0.25">
      <c r="A41" s="66">
        <v>2048</v>
      </c>
      <c r="B41" s="163">
        <v>38</v>
      </c>
      <c r="C41" s="111">
        <f>'Response zone f''n'!I40</f>
        <v>26.769914666108946</v>
      </c>
      <c r="D41" s="111">
        <f>'Response zone f''n'!I39</f>
        <v>26.15074939927521</v>
      </c>
      <c r="E41" s="118">
        <f t="shared" si="0"/>
        <v>6.1916526683373618E-3</v>
      </c>
      <c r="F41" s="118">
        <f t="shared" si="1"/>
        <v>4.0483560008192097</v>
      </c>
      <c r="G41" s="66">
        <f>'Response zone f''n'!H40</f>
        <v>45.965187516490666</v>
      </c>
      <c r="H41" s="66">
        <f>'Response zone f''n'!H39</f>
        <v>45.397301106154039</v>
      </c>
      <c r="I41" s="66">
        <f t="shared" si="2"/>
        <v>5.6788641033662657E-3</v>
      </c>
      <c r="J41" s="66">
        <f t="shared" si="3"/>
        <v>0.74342577863578141</v>
      </c>
      <c r="K41" s="118">
        <f>'Response zone f''n'!H40</f>
        <v>45.965187516490666</v>
      </c>
      <c r="L41" s="118">
        <f>'Response zone f''n'!H39</f>
        <v>45.397301106154039</v>
      </c>
      <c r="M41" s="118">
        <f t="shared" si="4"/>
        <v>5.6788641033662657E-3</v>
      </c>
      <c r="N41" s="118">
        <f t="shared" si="5"/>
        <v>2.422892196735706</v>
      </c>
      <c r="O41" s="66">
        <f>'Response zone f''n'!AH40</f>
        <v>63.751331733078473</v>
      </c>
      <c r="P41" s="66">
        <f>'Response zone f''n'!AH39</f>
        <v>63.317460591405862</v>
      </c>
      <c r="Q41" s="66">
        <f t="shared" si="6"/>
        <v>4.3387114167261131E-3</v>
      </c>
      <c r="R41" s="66">
        <f t="shared" si="7"/>
        <v>1.8533524307156199</v>
      </c>
      <c r="S41" s="118">
        <f>'Response zone f''n'!AJ40</f>
        <v>31.445335481406183</v>
      </c>
      <c r="T41" s="118">
        <f>'Response zone f''n'!AJ39</f>
        <v>30.811930993009362</v>
      </c>
      <c r="U41" s="118">
        <f t="shared" si="8"/>
        <v>6.3340448839682038E-3</v>
      </c>
      <c r="V41" s="118">
        <f t="shared" si="9"/>
        <v>5.3752012232218229</v>
      </c>
      <c r="W41" s="66">
        <f>'Response zone f''n'!AI40</f>
        <v>52.391897997122072</v>
      </c>
      <c r="X41" s="66">
        <f>'Response zone f''n'!AI39</f>
        <v>51.850184455094031</v>
      </c>
      <c r="Y41" s="66">
        <f t="shared" si="10"/>
        <v>5.4171354202804164E-3</v>
      </c>
      <c r="Z41" s="66">
        <f t="shared" si="11"/>
        <v>8.045772213867302</v>
      </c>
      <c r="AA41" s="118">
        <f>'Response zone f''n'!AH40</f>
        <v>63.751331733078473</v>
      </c>
      <c r="AB41" s="118">
        <f>'Response zone f''n'!AH39</f>
        <v>63.317460591405862</v>
      </c>
      <c r="AC41" s="118">
        <f t="shared" si="12"/>
        <v>4.3387114167261131E-3</v>
      </c>
      <c r="AD41" s="118">
        <f t="shared" si="13"/>
        <v>6.2870781564989002</v>
      </c>
      <c r="AE41" s="66">
        <f>'Response zone f''n'!H40</f>
        <v>45.965187516490666</v>
      </c>
      <c r="AF41" s="66">
        <f>'Response zone f''n'!H39</f>
        <v>45.397301106154039</v>
      </c>
      <c r="AG41" s="66">
        <f t="shared" si="14"/>
        <v>5.6788641033662657E-3</v>
      </c>
      <c r="AH41" s="66">
        <f t="shared" si="15"/>
        <v>2.785368583955393</v>
      </c>
      <c r="AI41" s="118">
        <f>'Response zone f''n'!H40</f>
        <v>45.965187516490666</v>
      </c>
      <c r="AJ41" s="118">
        <f>'Response zone f''n'!H39</f>
        <v>45.397301106154039</v>
      </c>
      <c r="AK41" s="118">
        <f t="shared" si="16"/>
        <v>5.6788641033662657E-3</v>
      </c>
      <c r="AL41" s="118">
        <f t="shared" si="17"/>
        <v>4.0005318112164243</v>
      </c>
      <c r="AM41" s="66">
        <f>'Response zone f''n'!H40</f>
        <v>45.965187516490666</v>
      </c>
      <c r="AN41" s="66">
        <f>'Response zone f''n'!H39</f>
        <v>45.397301106154039</v>
      </c>
      <c r="AO41" s="66">
        <f t="shared" si="18"/>
        <v>5.6788641033662657E-3</v>
      </c>
      <c r="AP41" s="66">
        <f t="shared" si="19"/>
        <v>8.2939283231075507</v>
      </c>
      <c r="AQ41" s="118">
        <f>'Response zone f''n'!T40</f>
        <v>71.777006105637781</v>
      </c>
      <c r="AR41" s="118">
        <f>'Response zone f''n'!T39</f>
        <v>71.432143516073353</v>
      </c>
      <c r="AS41" s="118">
        <f t="shared" si="20"/>
        <v>3.4486258956442839E-3</v>
      </c>
      <c r="AT41" s="118">
        <f t="shared" si="21"/>
        <v>3.1367106502166258</v>
      </c>
      <c r="AU41" s="66">
        <f>'Response zone f''n'!AF40</f>
        <v>84.063008396101438</v>
      </c>
      <c r="AV41" s="66">
        <f>'Response zone f''n'!AF39</f>
        <v>83.868528753574637</v>
      </c>
      <c r="AW41" s="160">
        <f t="shared" si="22"/>
        <v>1.9447964252680095E-3</v>
      </c>
      <c r="AX41" s="66">
        <f t="shared" si="23"/>
        <v>0.45549403802001504</v>
      </c>
      <c r="AY41" s="118">
        <f>'Response zone f''n'!U40</f>
        <v>54.668904263930109</v>
      </c>
      <c r="AZ41" s="118">
        <f>'Response zone f''n'!U39</f>
        <v>54.148114976995643</v>
      </c>
      <c r="BA41" s="118">
        <f t="shared" si="24"/>
        <v>5.2078928693446609E-3</v>
      </c>
      <c r="BB41" s="118">
        <f t="shared" si="25"/>
        <v>2.8725262192044556</v>
      </c>
      <c r="BC41" s="66">
        <f>'Response zone f''n'!T40</f>
        <v>71.777006105637781</v>
      </c>
      <c r="BD41" s="66">
        <f>'Response zone f''n'!T39</f>
        <v>71.432143516073353</v>
      </c>
      <c r="BE41" s="66">
        <f t="shared" si="26"/>
        <v>3.4486258956442839E-3</v>
      </c>
      <c r="BF41" s="66">
        <f t="shared" si="27"/>
        <v>2.5870201672887467</v>
      </c>
      <c r="BG41" s="118">
        <f>'Response zone f''n'!AG40</f>
        <v>75.119665279936825</v>
      </c>
      <c r="BH41" s="118">
        <f>'Response zone f''n'!AG39</f>
        <v>74.814077793561054</v>
      </c>
      <c r="BI41" s="118">
        <f t="shared" si="28"/>
        <v>3.0558748637577082E-3</v>
      </c>
      <c r="BJ41" s="118">
        <f t="shared" si="29"/>
        <v>4.0421782781046263</v>
      </c>
      <c r="BK41" s="66">
        <f>'Response zone f''n'!U40</f>
        <v>54.668904263930109</v>
      </c>
      <c r="BL41" s="66">
        <f>'Response zone f''n'!U39</f>
        <v>54.148114976995643</v>
      </c>
      <c r="BM41" s="66">
        <f t="shared" si="30"/>
        <v>5.2078928693446609E-3</v>
      </c>
      <c r="BN41" s="66">
        <f t="shared" si="31"/>
        <v>7.8942420721478834</v>
      </c>
      <c r="BO41" s="118">
        <f>'Response zone f''n'!H40</f>
        <v>45.965187516490666</v>
      </c>
      <c r="BP41" s="118">
        <f>'Response zone f''n'!H39</f>
        <v>45.397301106154039</v>
      </c>
      <c r="BQ41" s="118">
        <f t="shared" si="32"/>
        <v>5.6788641033662657E-3</v>
      </c>
      <c r="BR41" s="118">
        <f t="shared" si="33"/>
        <v>0</v>
      </c>
      <c r="BS41" s="66">
        <f>'Response zone f''n'!I40</f>
        <v>26.769914666108946</v>
      </c>
      <c r="BT41" s="66">
        <f>'Response zone f''n'!I39</f>
        <v>26.15074939927521</v>
      </c>
      <c r="BU41" s="66">
        <f t="shared" si="34"/>
        <v>6.1916526683373618E-3</v>
      </c>
      <c r="BV41" s="66">
        <f t="shared" si="35"/>
        <v>31.498675739901437</v>
      </c>
      <c r="BW41" s="118">
        <f>'Response zone f''n'!H40</f>
        <v>45.965187516490666</v>
      </c>
      <c r="BX41" s="118">
        <f>'Response zone f''n'!H39</f>
        <v>45.397301106154039</v>
      </c>
      <c r="BY41" s="118">
        <f t="shared" si="36"/>
        <v>5.6788641033662657E-3</v>
      </c>
      <c r="BZ41" s="118">
        <f t="shared" si="37"/>
        <v>49.176826774870491</v>
      </c>
      <c r="CA41" s="66">
        <f>'Response zone f''n'!H40</f>
        <v>45.965187516490666</v>
      </c>
      <c r="CB41" s="66">
        <f>'Response zone f''n'!H39</f>
        <v>45.397301106154039</v>
      </c>
      <c r="CC41" s="66">
        <f t="shared" si="38"/>
        <v>5.6788641033662657E-3</v>
      </c>
      <c r="CD41" s="66">
        <f t="shared" si="39"/>
        <v>9.3076907485199794</v>
      </c>
      <c r="CE41" s="118">
        <f>'Response zone f''n'!I40</f>
        <v>26.769914666108946</v>
      </c>
      <c r="CF41" s="118">
        <f>'Response zone f''n'!I39</f>
        <v>26.15074939927521</v>
      </c>
      <c r="CG41" s="118">
        <f t="shared" si="40"/>
        <v>6.1916526683373618E-3</v>
      </c>
      <c r="CH41" s="118">
        <f t="shared" si="41"/>
        <v>7.2054694492192644</v>
      </c>
      <c r="CI41" s="66">
        <f>'Response zone f''n'!T40</f>
        <v>71.777006105637781</v>
      </c>
      <c r="CJ41" s="66">
        <f>'Response zone f''n'!T39</f>
        <v>71.432143516073353</v>
      </c>
      <c r="CK41" s="66">
        <f t="shared" si="42"/>
        <v>3.4486258956442839E-3</v>
      </c>
      <c r="CL41" s="66">
        <f t="shared" si="43"/>
        <v>1.3024025379475872</v>
      </c>
      <c r="CM41" s="118">
        <f>'Response zone f''n'!O40</f>
        <v>38.880473008378608</v>
      </c>
      <c r="CN41" s="118">
        <f>'Response zone f''n'!O39</f>
        <v>38.346305753295916</v>
      </c>
      <c r="CO41" s="118">
        <f t="shared" si="44"/>
        <v>5.3416725508269279E-3</v>
      </c>
      <c r="CP41" s="118">
        <f t="shared" si="45"/>
        <v>0.839710924989993</v>
      </c>
      <c r="CQ41" s="66">
        <f>'Response zone f''n'!U40</f>
        <v>54.668904263930109</v>
      </c>
      <c r="CR41" s="66">
        <f>'Response zone f''n'!U39</f>
        <v>54.148114976995643</v>
      </c>
      <c r="CS41" s="66">
        <f t="shared" si="46"/>
        <v>5.2078928693446609E-3</v>
      </c>
      <c r="CT41" s="66">
        <f t="shared" si="47"/>
        <v>1.2384473401158991</v>
      </c>
      <c r="CU41" s="118">
        <f>'Response zone f''n'!AB40</f>
        <v>43.133678467245993</v>
      </c>
      <c r="CV41" s="118">
        <f>'Response zone f''n'!AB39</f>
        <v>42.537655474681038</v>
      </c>
      <c r="CW41" s="118">
        <f t="shared" si="48"/>
        <v>5.9602299256495432E-3</v>
      </c>
      <c r="CX41" s="118">
        <f t="shared" si="49"/>
        <v>0</v>
      </c>
    </row>
    <row r="42" spans="1:102" x14ac:dyDescent="0.25">
      <c r="A42" s="66">
        <v>2049</v>
      </c>
      <c r="B42" s="163">
        <v>39</v>
      </c>
      <c r="C42" s="111">
        <f>'Response zone f''n'!I41</f>
        <v>27.374928338088754</v>
      </c>
      <c r="D42" s="111">
        <f>'Response zone f''n'!I40</f>
        <v>26.769914666108946</v>
      </c>
      <c r="E42" s="118">
        <f t="shared" si="0"/>
        <v>6.0501367197980825E-3</v>
      </c>
      <c r="F42" s="118">
        <f t="shared" si="1"/>
        <v>3.955827080001296</v>
      </c>
      <c r="G42" s="66">
        <f>'Response zone f''n'!H41</f>
        <v>46.515539052728428</v>
      </c>
      <c r="H42" s="66">
        <f>'Response zone f''n'!H40</f>
        <v>45.965187516490666</v>
      </c>
      <c r="I42" s="66">
        <f t="shared" si="2"/>
        <v>5.5035153623776267E-3</v>
      </c>
      <c r="J42" s="66">
        <f t="shared" si="3"/>
        <v>0.72047069960421761</v>
      </c>
      <c r="K42" s="118">
        <f>'Response zone f''n'!H41</f>
        <v>46.515539052728428</v>
      </c>
      <c r="L42" s="118">
        <f>'Response zone f''n'!H40</f>
        <v>45.965187516490666</v>
      </c>
      <c r="M42" s="118">
        <f t="shared" si="4"/>
        <v>5.5035153623776267E-3</v>
      </c>
      <c r="N42" s="118">
        <f t="shared" si="5"/>
        <v>2.3480795073464735</v>
      </c>
      <c r="O42" s="66">
        <f>'Response zone f''n'!AH41</f>
        <v>64.169854112654818</v>
      </c>
      <c r="P42" s="66">
        <f>'Response zone f''n'!AH40</f>
        <v>63.751331733078473</v>
      </c>
      <c r="Q42" s="66">
        <f t="shared" si="6"/>
        <v>4.1852237957634483E-3</v>
      </c>
      <c r="R42" s="66">
        <f t="shared" si="7"/>
        <v>1.7877876516664146</v>
      </c>
      <c r="S42" s="118">
        <f>'Response zone f''n'!AJ41</f>
        <v>32.062468728221049</v>
      </c>
      <c r="T42" s="118">
        <f>'Response zone f''n'!AJ40</f>
        <v>31.445335481406183</v>
      </c>
      <c r="U42" s="118">
        <f t="shared" si="8"/>
        <v>6.1713324681486629E-3</v>
      </c>
      <c r="V42" s="118">
        <f t="shared" si="9"/>
        <v>5.2371201087730981</v>
      </c>
      <c r="W42" s="66">
        <f>'Response zone f''n'!AI41</f>
        <v>52.91560359899443</v>
      </c>
      <c r="X42" s="66">
        <f>'Response zone f''n'!AI40</f>
        <v>52.391897997122072</v>
      </c>
      <c r="Y42" s="66">
        <f t="shared" si="10"/>
        <v>5.2370560187235786E-3</v>
      </c>
      <c r="Z42" s="66">
        <f t="shared" si="11"/>
        <v>7.7783102191178974</v>
      </c>
      <c r="AA42" s="118">
        <f>'Response zone f''n'!AH41</f>
        <v>64.169854112654818</v>
      </c>
      <c r="AB42" s="118">
        <f>'Response zone f''n'!AH40</f>
        <v>63.751331733078473</v>
      </c>
      <c r="AC42" s="118">
        <f t="shared" si="12"/>
        <v>4.1852237957634483E-3</v>
      </c>
      <c r="AD42" s="118">
        <f t="shared" si="13"/>
        <v>6.0646645003780444</v>
      </c>
      <c r="AE42" s="66">
        <f>'Response zone f''n'!H41</f>
        <v>46.515539052728428</v>
      </c>
      <c r="AF42" s="66">
        <f>'Response zone f''n'!H40</f>
        <v>45.965187516490666</v>
      </c>
      <c r="AG42" s="66">
        <f t="shared" si="14"/>
        <v>5.5035153623776267E-3</v>
      </c>
      <c r="AH42" s="66">
        <f t="shared" si="15"/>
        <v>2.6993635545171344</v>
      </c>
      <c r="AI42" s="118">
        <f>'Response zone f''n'!H41</f>
        <v>46.515539052728428</v>
      </c>
      <c r="AJ42" s="118">
        <f>'Response zone f''n'!H40</f>
        <v>45.965187516490666</v>
      </c>
      <c r="AK42" s="118">
        <f t="shared" si="16"/>
        <v>5.5035153623776267E-3</v>
      </c>
      <c r="AL42" s="118">
        <f t="shared" si="17"/>
        <v>3.8770056616883912</v>
      </c>
      <c r="AM42" s="66">
        <f>'Response zone f''n'!H41</f>
        <v>46.515539052728428</v>
      </c>
      <c r="AN42" s="66">
        <f>'Response zone f''n'!H40</f>
        <v>45.965187516490666</v>
      </c>
      <c r="AO42" s="66">
        <f t="shared" si="18"/>
        <v>5.5035153623776267E-3</v>
      </c>
      <c r="AP42" s="66">
        <f t="shared" si="19"/>
        <v>8.0378331141299597</v>
      </c>
      <c r="AQ42" s="118">
        <f>'Response zone f''n'!T41</f>
        <v>72.109315467067532</v>
      </c>
      <c r="AR42" s="118">
        <f>'Response zone f''n'!T40</f>
        <v>71.777006105637781</v>
      </c>
      <c r="AS42" s="118">
        <f t="shared" si="20"/>
        <v>3.3230936142975053E-3</v>
      </c>
      <c r="AT42" s="118">
        <f t="shared" si="21"/>
        <v>3.0225322917162853</v>
      </c>
      <c r="AU42" s="66">
        <f>'Response zone f''n'!AF41</f>
        <v>84.250238843099538</v>
      </c>
      <c r="AV42" s="66">
        <f>'Response zone f''n'!AF40</f>
        <v>84.063008396101438</v>
      </c>
      <c r="AW42" s="160">
        <f t="shared" si="22"/>
        <v>1.8723044699810031E-3</v>
      </c>
      <c r="AX42" s="66">
        <f t="shared" si="23"/>
        <v>0.43851557538576036</v>
      </c>
      <c r="AY42" s="118">
        <f>'Response zone f''n'!U41</f>
        <v>55.172140287067364</v>
      </c>
      <c r="AZ42" s="118">
        <f>'Response zone f''n'!U40</f>
        <v>54.668904263930109</v>
      </c>
      <c r="BA42" s="118">
        <f t="shared" si="24"/>
        <v>5.0323602313725501E-3</v>
      </c>
      <c r="BB42" s="118">
        <f t="shared" si="25"/>
        <v>2.7757073871833469</v>
      </c>
      <c r="BC42" s="66">
        <f>'Response zone f''n'!T41</f>
        <v>72.109315467067532</v>
      </c>
      <c r="BD42" s="66">
        <f>'Response zone f''n'!T40</f>
        <v>71.777006105637781</v>
      </c>
      <c r="BE42" s="66">
        <f t="shared" si="26"/>
        <v>3.3230936142975053E-3</v>
      </c>
      <c r="BF42" s="66">
        <f t="shared" si="27"/>
        <v>2.4928509087733315</v>
      </c>
      <c r="BG42" s="118">
        <f>'Response zone f''n'!AG41</f>
        <v>75.414027192517878</v>
      </c>
      <c r="BH42" s="118">
        <f>'Response zone f''n'!AG40</f>
        <v>75.119665279936825</v>
      </c>
      <c r="BI42" s="118">
        <f t="shared" si="28"/>
        <v>2.9436191258105284E-3</v>
      </c>
      <c r="BJ42" s="118">
        <f t="shared" si="29"/>
        <v>3.8936912733178124</v>
      </c>
      <c r="BK42" s="66">
        <f>'Response zone f''n'!U41</f>
        <v>55.172140287067364</v>
      </c>
      <c r="BL42" s="66">
        <f>'Response zone f''n'!U40</f>
        <v>54.668904263930109</v>
      </c>
      <c r="BM42" s="66">
        <f t="shared" si="30"/>
        <v>5.0323602313725501E-3</v>
      </c>
      <c r="BN42" s="66">
        <f t="shared" si="31"/>
        <v>7.6281657202568525</v>
      </c>
      <c r="BO42" s="118">
        <f>'Response zone f''n'!H41</f>
        <v>46.515539052728428</v>
      </c>
      <c r="BP42" s="118">
        <f>'Response zone f''n'!H40</f>
        <v>45.965187516490666</v>
      </c>
      <c r="BQ42" s="118">
        <f t="shared" si="32"/>
        <v>5.5035153623776267E-3</v>
      </c>
      <c r="BR42" s="118">
        <f t="shared" si="33"/>
        <v>0</v>
      </c>
      <c r="BS42" s="66">
        <f>'Response zone f''n'!I41</f>
        <v>27.374928338088754</v>
      </c>
      <c r="BT42" s="66">
        <f>'Response zone f''n'!I40</f>
        <v>26.769914666108946</v>
      </c>
      <c r="BU42" s="66">
        <f t="shared" si="34"/>
        <v>6.0501367197980825E-3</v>
      </c>
      <c r="BV42" s="66">
        <f t="shared" si="35"/>
        <v>30.778744372003771</v>
      </c>
      <c r="BW42" s="118">
        <f>'Response zone f''n'!H41</f>
        <v>46.515539052728428</v>
      </c>
      <c r="BX42" s="118">
        <f>'Response zone f''n'!H40</f>
        <v>45.965187516490666</v>
      </c>
      <c r="BY42" s="118">
        <f t="shared" si="36"/>
        <v>5.5035153623776267E-3</v>
      </c>
      <c r="BZ42" s="118">
        <f t="shared" si="37"/>
        <v>47.658372643228496</v>
      </c>
      <c r="CA42" s="66">
        <f>'Response zone f''n'!H41</f>
        <v>46.515539052728428</v>
      </c>
      <c r="CB42" s="66">
        <f>'Response zone f''n'!H40</f>
        <v>45.965187516490666</v>
      </c>
      <c r="CC42" s="66">
        <f t="shared" si="38"/>
        <v>5.5035153623776267E-3</v>
      </c>
      <c r="CD42" s="66">
        <f t="shared" si="39"/>
        <v>9.0202931590448028</v>
      </c>
      <c r="CE42" s="118">
        <f>'Response zone f''n'!I41</f>
        <v>27.374928338088754</v>
      </c>
      <c r="CF42" s="118">
        <f>'Response zone f''n'!I40</f>
        <v>26.769914666108946</v>
      </c>
      <c r="CG42" s="118">
        <f t="shared" si="40"/>
        <v>6.0501367197980825E-3</v>
      </c>
      <c r="CH42" s="118">
        <f t="shared" si="41"/>
        <v>7.0407817804500663</v>
      </c>
      <c r="CI42" s="66">
        <f>'Response zone f''n'!T41</f>
        <v>72.109315467067532</v>
      </c>
      <c r="CJ42" s="66">
        <f>'Response zone f''n'!T40</f>
        <v>71.777006105637781</v>
      </c>
      <c r="CK42" s="66">
        <f t="shared" si="42"/>
        <v>3.3230936142975053E-3</v>
      </c>
      <c r="CL42" s="66">
        <f t="shared" si="43"/>
        <v>1.2549942174258131</v>
      </c>
      <c r="CM42" s="118">
        <f>'Response zone f''n'!O41</f>
        <v>39.400378757183539</v>
      </c>
      <c r="CN42" s="118">
        <f>'Response zone f''n'!O40</f>
        <v>38.880473008378608</v>
      </c>
      <c r="CO42" s="118">
        <f t="shared" si="44"/>
        <v>5.1990574880493058E-3</v>
      </c>
      <c r="CP42" s="118">
        <f t="shared" si="45"/>
        <v>0.81729183712135078</v>
      </c>
      <c r="CQ42" s="66">
        <f>'Response zone f''n'!U41</f>
        <v>55.172140287067364</v>
      </c>
      <c r="CR42" s="66">
        <f>'Response zone f''n'!U40</f>
        <v>54.668904263930109</v>
      </c>
      <c r="CS42" s="66">
        <f t="shared" si="46"/>
        <v>5.0323602313725501E-3</v>
      </c>
      <c r="CT42" s="66">
        <f t="shared" si="47"/>
        <v>1.1967053277408553</v>
      </c>
      <c r="CU42" s="118">
        <f>'Response zone f''n'!AB41</f>
        <v>43.711558425039733</v>
      </c>
      <c r="CV42" s="118">
        <f>'Response zone f''n'!AB40</f>
        <v>43.133678467245993</v>
      </c>
      <c r="CW42" s="118">
        <f t="shared" si="48"/>
        <v>5.7787995779374057E-3</v>
      </c>
      <c r="CX42" s="118">
        <f t="shared" si="49"/>
        <v>0</v>
      </c>
    </row>
    <row r="43" spans="1:102" x14ac:dyDescent="0.25">
      <c r="A43" s="66">
        <v>2050</v>
      </c>
      <c r="B43" s="163">
        <v>40</v>
      </c>
      <c r="C43" s="111">
        <f>'Response zone f''n'!I42</f>
        <v>27.966235679058805</v>
      </c>
      <c r="D43" s="111">
        <f>'Response zone f''n'!I41</f>
        <v>27.374928338088754</v>
      </c>
      <c r="E43" s="118">
        <f t="shared" si="0"/>
        <v>5.9130734097005092E-3</v>
      </c>
      <c r="F43" s="118">
        <f t="shared" si="1"/>
        <v>3.8662094764875872</v>
      </c>
      <c r="G43" s="66">
        <f>'Response zone f''n'!H42</f>
        <v>47.049231165707226</v>
      </c>
      <c r="H43" s="66">
        <f>'Response zone f''n'!H41</f>
        <v>46.515539052728428</v>
      </c>
      <c r="I43" s="66">
        <f t="shared" si="2"/>
        <v>5.3369211297879813E-3</v>
      </c>
      <c r="J43" s="66">
        <f t="shared" si="3"/>
        <v>0.69866168202167456</v>
      </c>
      <c r="K43" s="118">
        <f>'Response zone f''n'!H42</f>
        <v>47.049231165707226</v>
      </c>
      <c r="L43" s="118">
        <f>'Response zone f''n'!H41</f>
        <v>46.515539052728428</v>
      </c>
      <c r="M43" s="118">
        <f t="shared" si="4"/>
        <v>5.3369211297879813E-3</v>
      </c>
      <c r="N43" s="118">
        <f t="shared" si="5"/>
        <v>2.2770019364070033</v>
      </c>
      <c r="O43" s="66">
        <f>'Response zone f''n'!AH42</f>
        <v>64.57391381690141</v>
      </c>
      <c r="P43" s="66">
        <f>'Response zone f''n'!AH41</f>
        <v>64.169854112654818</v>
      </c>
      <c r="Q43" s="66">
        <f t="shared" si="6"/>
        <v>4.0405970424659187E-3</v>
      </c>
      <c r="R43" s="66">
        <f t="shared" si="7"/>
        <v>1.7260079389763403</v>
      </c>
      <c r="S43" s="118">
        <f>'Response zone f''n'!AJ42</f>
        <v>32.663955504628021</v>
      </c>
      <c r="T43" s="118">
        <f>'Response zone f''n'!AJ41</f>
        <v>32.062468728221049</v>
      </c>
      <c r="U43" s="118">
        <f t="shared" si="8"/>
        <v>6.01486776406972E-3</v>
      </c>
      <c r="V43" s="118">
        <f t="shared" si="9"/>
        <v>5.1043409314602144</v>
      </c>
      <c r="W43" s="66">
        <f>'Response zone f''n'!AI42</f>
        <v>53.422272833954963</v>
      </c>
      <c r="X43" s="66">
        <f>'Response zone f''n'!AI41</f>
        <v>52.91560359899443</v>
      </c>
      <c r="Y43" s="66">
        <f t="shared" si="10"/>
        <v>5.0666923496053328E-3</v>
      </c>
      <c r="Z43" s="66">
        <f t="shared" si="11"/>
        <v>7.5252784654511027</v>
      </c>
      <c r="AA43" s="118">
        <f>'Response zone f''n'!AH42</f>
        <v>64.57391381690141</v>
      </c>
      <c r="AB43" s="118">
        <f>'Response zone f''n'!AH41</f>
        <v>64.169854112654818</v>
      </c>
      <c r="AC43" s="118">
        <f t="shared" si="12"/>
        <v>4.0405970424659187E-3</v>
      </c>
      <c r="AD43" s="118">
        <f t="shared" si="13"/>
        <v>5.8550908241946278</v>
      </c>
      <c r="AE43" s="66">
        <f>'Response zone f''n'!H42</f>
        <v>47.049231165707226</v>
      </c>
      <c r="AF43" s="66">
        <f>'Response zone f''n'!H41</f>
        <v>46.515539052728428</v>
      </c>
      <c r="AG43" s="66">
        <f t="shared" si="14"/>
        <v>5.3369211297879813E-3</v>
      </c>
      <c r="AH43" s="66">
        <f t="shared" si="15"/>
        <v>2.6176524353078729</v>
      </c>
      <c r="AI43" s="118">
        <f>'Response zone f''n'!H42</f>
        <v>47.049231165707226</v>
      </c>
      <c r="AJ43" s="118">
        <f>'Response zone f''n'!H41</f>
        <v>46.515539052728428</v>
      </c>
      <c r="AK43" s="118">
        <f t="shared" si="16"/>
        <v>5.3369211297879813E-3</v>
      </c>
      <c r="AL43" s="118">
        <f t="shared" si="17"/>
        <v>3.7596467119214823</v>
      </c>
      <c r="AM43" s="66">
        <f>'Response zone f''n'!H42</f>
        <v>47.049231165707226</v>
      </c>
      <c r="AN43" s="66">
        <f>'Response zone f''n'!H41</f>
        <v>46.515539052728428</v>
      </c>
      <c r="AO43" s="66">
        <f t="shared" si="18"/>
        <v>5.3369211297879813E-3</v>
      </c>
      <c r="AP43" s="66">
        <f t="shared" si="19"/>
        <v>7.7945237834272607</v>
      </c>
      <c r="AQ43" s="118">
        <f>'Response zone f''n'!T42</f>
        <v>72.429818278146698</v>
      </c>
      <c r="AR43" s="118">
        <f>'Response zone f''n'!T41</f>
        <v>72.109315467067532</v>
      </c>
      <c r="AS43" s="118">
        <f t="shared" si="20"/>
        <v>3.2050281107916588E-3</v>
      </c>
      <c r="AT43" s="118">
        <f t="shared" si="21"/>
        <v>2.9151453690762494</v>
      </c>
      <c r="AU43" s="66">
        <f>'Response zone f''n'!AF42</f>
        <v>84.430662740495464</v>
      </c>
      <c r="AV43" s="66">
        <f>'Response zone f''n'!AF41</f>
        <v>84.250238843099538</v>
      </c>
      <c r="AW43" s="160">
        <f t="shared" si="22"/>
        <v>1.804238973959258E-3</v>
      </c>
      <c r="AX43" s="66">
        <f t="shared" si="23"/>
        <v>0.4225738412124741</v>
      </c>
      <c r="AY43" s="118">
        <f>'Response zone f''n'!U42</f>
        <v>55.658785071727877</v>
      </c>
      <c r="AZ43" s="118">
        <f>'Response zone f''n'!U41</f>
        <v>55.172140287067364</v>
      </c>
      <c r="BA43" s="118">
        <f t="shared" si="24"/>
        <v>4.8664478466051266E-3</v>
      </c>
      <c r="BB43" s="118">
        <f t="shared" si="25"/>
        <v>2.6841948143843726</v>
      </c>
      <c r="BC43" s="66">
        <f>'Response zone f''n'!T42</f>
        <v>72.429818278146698</v>
      </c>
      <c r="BD43" s="66">
        <f>'Response zone f''n'!T41</f>
        <v>72.109315467067532</v>
      </c>
      <c r="BE43" s="66">
        <f t="shared" si="26"/>
        <v>3.2050281107916588E-3</v>
      </c>
      <c r="BF43" s="66">
        <f t="shared" si="27"/>
        <v>2.4042829260830367</v>
      </c>
      <c r="BG43" s="118">
        <f>'Response zone f''n'!AG42</f>
        <v>75.697837696701484</v>
      </c>
      <c r="BH43" s="118">
        <f>'Response zone f''n'!AG41</f>
        <v>75.414027192517878</v>
      </c>
      <c r="BI43" s="118">
        <f t="shared" si="28"/>
        <v>2.8381050418360585E-3</v>
      </c>
      <c r="BJ43" s="118">
        <f t="shared" si="29"/>
        <v>3.7541218350093182</v>
      </c>
      <c r="BK43" s="66">
        <f>'Response zone f''n'!U42</f>
        <v>55.658785071727877</v>
      </c>
      <c r="BL43" s="66">
        <f>'Response zone f''n'!U41</f>
        <v>55.172140287067364</v>
      </c>
      <c r="BM43" s="66">
        <f t="shared" si="30"/>
        <v>4.8664478466051266E-3</v>
      </c>
      <c r="BN43" s="66">
        <f t="shared" si="31"/>
        <v>7.3766719662606812</v>
      </c>
      <c r="BO43" s="118">
        <f>'Response zone f''n'!H42</f>
        <v>47.049231165707226</v>
      </c>
      <c r="BP43" s="118">
        <f>'Response zone f''n'!H41</f>
        <v>46.515539052728428</v>
      </c>
      <c r="BQ43" s="118">
        <f t="shared" si="32"/>
        <v>5.3369211297879813E-3</v>
      </c>
      <c r="BR43" s="118">
        <f t="shared" si="33"/>
        <v>0</v>
      </c>
      <c r="BS43" s="66">
        <f>'Response zone f''n'!I42</f>
        <v>27.966235679058805</v>
      </c>
      <c r="BT43" s="66">
        <f>'Response zone f''n'!I41</f>
        <v>27.374928338088754</v>
      </c>
      <c r="BU43" s="66">
        <f t="shared" si="34"/>
        <v>5.9130734097005092E-3</v>
      </c>
      <c r="BV43" s="66">
        <f t="shared" si="35"/>
        <v>30.081464826159941</v>
      </c>
      <c r="BW43" s="118">
        <f>'Response zone f''n'!H42</f>
        <v>47.049231165707226</v>
      </c>
      <c r="BX43" s="118">
        <f>'Response zone f''n'!H41</f>
        <v>46.515539052728428</v>
      </c>
      <c r="BY43" s="118">
        <f t="shared" si="36"/>
        <v>5.3369211297879813E-3</v>
      </c>
      <c r="BZ43" s="118">
        <f t="shared" si="37"/>
        <v>46.215729260919495</v>
      </c>
      <c r="CA43" s="66">
        <f>'Response zone f''n'!H42</f>
        <v>47.049231165707226</v>
      </c>
      <c r="CB43" s="66">
        <f>'Response zone f''n'!H41</f>
        <v>46.515539052728428</v>
      </c>
      <c r="CC43" s="66">
        <f t="shared" si="38"/>
        <v>5.3369211297879813E-3</v>
      </c>
      <c r="CD43" s="66">
        <f t="shared" si="39"/>
        <v>8.7472442589113637</v>
      </c>
      <c r="CE43" s="118">
        <f>'Response zone f''n'!I42</f>
        <v>27.966235679058805</v>
      </c>
      <c r="CF43" s="118">
        <f>'Response zone f''n'!I41</f>
        <v>27.374928338088754</v>
      </c>
      <c r="CG43" s="118">
        <f t="shared" si="40"/>
        <v>5.9130734097005092E-3</v>
      </c>
      <c r="CH43" s="118">
        <f t="shared" si="41"/>
        <v>6.8812758219573835</v>
      </c>
      <c r="CI43" s="66">
        <f>'Response zone f''n'!T42</f>
        <v>72.429818278146698</v>
      </c>
      <c r="CJ43" s="66">
        <f>'Response zone f''n'!T41</f>
        <v>72.109315467067532</v>
      </c>
      <c r="CK43" s="66">
        <f t="shared" si="42"/>
        <v>3.2050281107916588E-3</v>
      </c>
      <c r="CL43" s="66">
        <f t="shared" si="43"/>
        <v>1.2104057882766006</v>
      </c>
      <c r="CM43" s="118">
        <f>'Response zone f''n'!O42</f>
        <v>39.906658519645752</v>
      </c>
      <c r="CN43" s="118">
        <f>'Response zone f''n'!O41</f>
        <v>39.400378757183539</v>
      </c>
      <c r="CO43" s="118">
        <f t="shared" si="44"/>
        <v>5.0627976246221352E-3</v>
      </c>
      <c r="CP43" s="118">
        <f t="shared" si="45"/>
        <v>0.79587178659059965</v>
      </c>
      <c r="CQ43" s="66">
        <f>'Response zone f''n'!U42</f>
        <v>55.658785071727877</v>
      </c>
      <c r="CR43" s="66">
        <f>'Response zone f''n'!U41</f>
        <v>55.172140287067364</v>
      </c>
      <c r="CS43" s="66">
        <f t="shared" si="46"/>
        <v>4.8664478466051266E-3</v>
      </c>
      <c r="CT43" s="66">
        <f t="shared" si="47"/>
        <v>1.1572510308183923</v>
      </c>
      <c r="CU43" s="118">
        <f>'Response zone f''n'!AB42</f>
        <v>44.272180541347709</v>
      </c>
      <c r="CV43" s="118">
        <f>'Response zone f''n'!AB41</f>
        <v>43.711558425039733</v>
      </c>
      <c r="CW43" s="118">
        <f t="shared" si="48"/>
        <v>5.6062211630797517E-3</v>
      </c>
      <c r="CX43" s="118">
        <f t="shared" si="49"/>
        <v>0</v>
      </c>
    </row>
    <row r="44" spans="1:102" x14ac:dyDescent="0.25">
      <c r="A44" s="66">
        <v>2051</v>
      </c>
      <c r="B44" s="163">
        <v>41</v>
      </c>
      <c r="C44" s="111">
        <f>'Response zone f''n'!I43</f>
        <v>28.544270881623014</v>
      </c>
      <c r="D44" s="111">
        <f>'Response zone f''n'!I42</f>
        <v>27.966235679058805</v>
      </c>
      <c r="E44" s="118">
        <f t="shared" si="0"/>
        <v>5.7803520256420882E-3</v>
      </c>
      <c r="F44" s="118">
        <f t="shared" si="1"/>
        <v>3.7794308019767278</v>
      </c>
      <c r="G44" s="66">
        <f>'Response zone f''n'!H43</f>
        <v>47.567080155625689</v>
      </c>
      <c r="H44" s="66">
        <f>'Response zone f''n'!H42</f>
        <v>47.049231165707226</v>
      </c>
      <c r="I44" s="66">
        <f t="shared" si="2"/>
        <v>5.1784898991846266E-3</v>
      </c>
      <c r="J44" s="66">
        <f t="shared" si="3"/>
        <v>0.67792129119215883</v>
      </c>
      <c r="K44" s="118">
        <f>'Response zone f''n'!H43</f>
        <v>47.567080155625689</v>
      </c>
      <c r="L44" s="118">
        <f>'Response zone f''n'!H42</f>
        <v>47.049231165707226</v>
      </c>
      <c r="M44" s="118">
        <f t="shared" si="4"/>
        <v>5.1784898991846266E-3</v>
      </c>
      <c r="N44" s="118">
        <f t="shared" si="5"/>
        <v>2.2094071172035359</v>
      </c>
      <c r="O44" s="66">
        <f>'Response zone f''n'!AH43</f>
        <v>64.964326984419102</v>
      </c>
      <c r="P44" s="66">
        <f>'Response zone f''n'!AH42</f>
        <v>64.57391381690141</v>
      </c>
      <c r="Q44" s="66">
        <f t="shared" si="6"/>
        <v>3.9041316751769273E-3</v>
      </c>
      <c r="R44" s="66">
        <f t="shared" si="7"/>
        <v>1.6677144974723652</v>
      </c>
      <c r="S44" s="118">
        <f>'Response zone f''n'!AJ43</f>
        <v>33.250393140434142</v>
      </c>
      <c r="T44" s="118">
        <f>'Response zone f''n'!AJ42</f>
        <v>32.663955504628021</v>
      </c>
      <c r="U44" s="118">
        <f t="shared" si="8"/>
        <v>5.8643763580612076E-3</v>
      </c>
      <c r="V44" s="118">
        <f t="shared" si="9"/>
        <v>4.9766308181787711</v>
      </c>
      <c r="W44" s="66">
        <f>'Response zone f''n'!AI43</f>
        <v>53.912806004683667</v>
      </c>
      <c r="X44" s="66">
        <f>'Response zone f''n'!AI42</f>
        <v>53.422272833954963</v>
      </c>
      <c r="Y44" s="66">
        <f t="shared" si="10"/>
        <v>4.9053317072870325E-3</v>
      </c>
      <c r="Z44" s="66">
        <f t="shared" si="11"/>
        <v>7.2856184105231865</v>
      </c>
      <c r="AA44" s="118">
        <f>'Response zone f''n'!AH43</f>
        <v>64.964326984419102</v>
      </c>
      <c r="AB44" s="118">
        <f>'Response zone f''n'!AH42</f>
        <v>64.57391381690141</v>
      </c>
      <c r="AC44" s="118">
        <f t="shared" si="12"/>
        <v>3.9041316751769273E-3</v>
      </c>
      <c r="AD44" s="118">
        <f t="shared" si="13"/>
        <v>5.6573435330303266</v>
      </c>
      <c r="AE44" s="66">
        <f>'Response zone f''n'!H43</f>
        <v>47.567080155625689</v>
      </c>
      <c r="AF44" s="66">
        <f>'Response zone f''n'!H42</f>
        <v>47.049231165707226</v>
      </c>
      <c r="AG44" s="66">
        <f t="shared" si="14"/>
        <v>5.1784898991846266E-3</v>
      </c>
      <c r="AH44" s="66">
        <f t="shared" si="15"/>
        <v>2.5399451043332872</v>
      </c>
      <c r="AI44" s="118">
        <f>'Response zone f''n'!H43</f>
        <v>47.567080155625689</v>
      </c>
      <c r="AJ44" s="118">
        <f>'Response zone f''n'!H42</f>
        <v>47.049231165707226</v>
      </c>
      <c r="AK44" s="118">
        <f t="shared" si="16"/>
        <v>5.1784898991846266E-3</v>
      </c>
      <c r="AL44" s="118">
        <f t="shared" si="17"/>
        <v>3.6480382693910154</v>
      </c>
      <c r="AM44" s="66">
        <f>'Response zone f''n'!H43</f>
        <v>47.567080155625689</v>
      </c>
      <c r="AN44" s="66">
        <f>'Response zone f''n'!H42</f>
        <v>47.049231165707226</v>
      </c>
      <c r="AO44" s="66">
        <f t="shared" si="18"/>
        <v>5.1784898991846266E-3</v>
      </c>
      <c r="AP44" s="66">
        <f t="shared" si="19"/>
        <v>7.5631364413728814</v>
      </c>
      <c r="AQ44" s="118">
        <f>'Response zone f''n'!T43</f>
        <v>72.739200445994229</v>
      </c>
      <c r="AR44" s="118">
        <f>'Response zone f''n'!T42</f>
        <v>72.429818278146698</v>
      </c>
      <c r="AS44" s="118">
        <f t="shared" si="20"/>
        <v>3.0938216784753081E-3</v>
      </c>
      <c r="AT44" s="118">
        <f t="shared" si="21"/>
        <v>2.8139971404267272</v>
      </c>
      <c r="AU44" s="66">
        <f>'Response zone f''n'!AF43</f>
        <v>84.604685760742555</v>
      </c>
      <c r="AV44" s="66">
        <f>'Response zone f''n'!AF42</f>
        <v>84.430662740495464</v>
      </c>
      <c r="AW44" s="160">
        <f t="shared" si="22"/>
        <v>1.7402302024709115E-3</v>
      </c>
      <c r="AX44" s="66">
        <f t="shared" si="23"/>
        <v>0.40758223930745241</v>
      </c>
      <c r="AY44" s="118">
        <f>'Response zone f''n'!U43</f>
        <v>56.129728807081527</v>
      </c>
      <c r="AZ44" s="118">
        <f>'Response zone f''n'!U42</f>
        <v>55.658785071727877</v>
      </c>
      <c r="BA44" s="118">
        <f t="shared" si="24"/>
        <v>4.7094373535365008E-3</v>
      </c>
      <c r="BB44" s="118">
        <f t="shared" si="25"/>
        <v>2.5975922729448824</v>
      </c>
      <c r="BC44" s="66">
        <f>'Response zone f''n'!T43</f>
        <v>72.739200445994229</v>
      </c>
      <c r="BD44" s="66">
        <f>'Response zone f''n'!T42</f>
        <v>72.429818278146698</v>
      </c>
      <c r="BE44" s="66">
        <f t="shared" si="26"/>
        <v>3.0938216784753081E-3</v>
      </c>
      <c r="BF44" s="66">
        <f t="shared" si="27"/>
        <v>2.3208603421785332</v>
      </c>
      <c r="BG44" s="118">
        <f>'Response zone f''n'!AG43</f>
        <v>75.971715556863529</v>
      </c>
      <c r="BH44" s="118">
        <f>'Response zone f''n'!AG42</f>
        <v>75.697837696701484</v>
      </c>
      <c r="BI44" s="118">
        <f t="shared" si="28"/>
        <v>2.738778601620453E-3</v>
      </c>
      <c r="BJ44" s="118">
        <f t="shared" si="29"/>
        <v>3.6227371425787935</v>
      </c>
      <c r="BK44" s="66">
        <f>'Response zone f''n'!U43</f>
        <v>56.129728807081527</v>
      </c>
      <c r="BL44" s="66">
        <f>'Response zone f''n'!U42</f>
        <v>55.658785071727877</v>
      </c>
      <c r="BM44" s="66">
        <f t="shared" si="30"/>
        <v>4.7094373535365008E-3</v>
      </c>
      <c r="BN44" s="66">
        <f t="shared" si="31"/>
        <v>7.1386719015037805</v>
      </c>
      <c r="BO44" s="118">
        <f>'Response zone f''n'!H43</f>
        <v>47.567080155625689</v>
      </c>
      <c r="BP44" s="118">
        <f>'Response zone f''n'!H42</f>
        <v>47.049231165707226</v>
      </c>
      <c r="BQ44" s="118">
        <f t="shared" si="32"/>
        <v>5.1784898991846266E-3</v>
      </c>
      <c r="BR44" s="118">
        <f t="shared" si="33"/>
        <v>0</v>
      </c>
      <c r="BS44" s="66">
        <f>'Response zone f''n'!I43</f>
        <v>28.544270881623014</v>
      </c>
      <c r="BT44" s="66">
        <f>'Response zone f''n'!I42</f>
        <v>27.966235679058805</v>
      </c>
      <c r="BU44" s="66">
        <f t="shared" si="34"/>
        <v>5.7803520256420882E-3</v>
      </c>
      <c r="BV44" s="66">
        <f t="shared" si="35"/>
        <v>29.406273877290111</v>
      </c>
      <c r="BW44" s="118">
        <f>'Response zone f''n'!H43</f>
        <v>47.567080155625689</v>
      </c>
      <c r="BX44" s="118">
        <f>'Response zone f''n'!H42</f>
        <v>47.049231165707226</v>
      </c>
      <c r="BY44" s="118">
        <f t="shared" si="36"/>
        <v>5.1784898991846266E-3</v>
      </c>
      <c r="BZ44" s="118">
        <f t="shared" si="37"/>
        <v>44.843774404931239</v>
      </c>
      <c r="CA44" s="66">
        <f>'Response zone f''n'!H43</f>
        <v>47.567080155625689</v>
      </c>
      <c r="CB44" s="66">
        <f>'Response zone f''n'!H42</f>
        <v>47.049231165707226</v>
      </c>
      <c r="CC44" s="66">
        <f t="shared" si="38"/>
        <v>5.1784898991846266E-3</v>
      </c>
      <c r="CD44" s="66">
        <f t="shared" si="39"/>
        <v>8.4875745657258257</v>
      </c>
      <c r="CE44" s="118">
        <f>'Response zone f''n'!I43</f>
        <v>28.544270881623014</v>
      </c>
      <c r="CF44" s="118">
        <f>'Response zone f''n'!I42</f>
        <v>27.966235679058805</v>
      </c>
      <c r="CG44" s="118">
        <f t="shared" si="40"/>
        <v>5.7803520256420882E-3</v>
      </c>
      <c r="CH44" s="118">
        <f t="shared" si="41"/>
        <v>6.7268227333690263</v>
      </c>
      <c r="CI44" s="66">
        <f>'Response zone f''n'!T43</f>
        <v>72.739200445994229</v>
      </c>
      <c r="CJ44" s="66">
        <f>'Response zone f''n'!T42</f>
        <v>72.429818278146698</v>
      </c>
      <c r="CK44" s="66">
        <f t="shared" si="42"/>
        <v>3.0938216784753081E-3</v>
      </c>
      <c r="CL44" s="66">
        <f t="shared" si="43"/>
        <v>1.1684077449782995</v>
      </c>
      <c r="CM44" s="118">
        <f>'Response zone f''n'!O43</f>
        <v>40.399908484685731</v>
      </c>
      <c r="CN44" s="118">
        <f>'Response zone f''n'!O42</f>
        <v>39.906658519645752</v>
      </c>
      <c r="CO44" s="118">
        <f t="shared" si="44"/>
        <v>4.9324996503997912E-3</v>
      </c>
      <c r="CP44" s="118">
        <f t="shared" si="45"/>
        <v>0.77538894504284717</v>
      </c>
      <c r="CQ44" s="66">
        <f>'Response zone f''n'!U43</f>
        <v>56.129728807081527</v>
      </c>
      <c r="CR44" s="66">
        <f>'Response zone f''n'!U42</f>
        <v>55.658785071727877</v>
      </c>
      <c r="CS44" s="66">
        <f t="shared" si="46"/>
        <v>4.7094373535365008E-3</v>
      </c>
      <c r="CT44" s="66">
        <f t="shared" si="47"/>
        <v>1.1199136215456871</v>
      </c>
      <c r="CU44" s="118">
        <f>'Response zone f''n'!AB43</f>
        <v>44.816372314450653</v>
      </c>
      <c r="CV44" s="118">
        <f>'Response zone f''n'!AB42</f>
        <v>44.272180541347709</v>
      </c>
      <c r="CW44" s="118">
        <f t="shared" si="48"/>
        <v>5.4419177310294489E-3</v>
      </c>
      <c r="CX44" s="118">
        <f t="shared" si="49"/>
        <v>0</v>
      </c>
    </row>
    <row r="45" spans="1:102" x14ac:dyDescent="0.25">
      <c r="A45" s="66">
        <v>2052</v>
      </c>
      <c r="B45" s="163">
        <v>42</v>
      </c>
      <c r="C45" s="111">
        <f>'Response zone f''n'!I44</f>
        <v>29.109456228788698</v>
      </c>
      <c r="D45" s="111">
        <f>'Response zone f''n'!I43</f>
        <v>28.544270881623014</v>
      </c>
      <c r="E45" s="118">
        <f t="shared" si="0"/>
        <v>5.6518534716568421E-3</v>
      </c>
      <c r="F45" s="118">
        <f t="shared" si="1"/>
        <v>3.6954131866503741</v>
      </c>
      <c r="G45" s="66">
        <f>'Response zone f''n'!H44</f>
        <v>48.069848121411788</v>
      </c>
      <c r="H45" s="66">
        <f>'Response zone f''n'!H43</f>
        <v>47.567080155625689</v>
      </c>
      <c r="I45" s="66">
        <f t="shared" si="2"/>
        <v>5.0276796578609863E-3</v>
      </c>
      <c r="J45" s="66">
        <f t="shared" si="3"/>
        <v>0.65817857169023974</v>
      </c>
      <c r="K45" s="118">
        <f>'Response zone f''n'!H44</f>
        <v>48.069848121411788</v>
      </c>
      <c r="L45" s="118">
        <f>'Response zone f''n'!H43</f>
        <v>47.567080155625689</v>
      </c>
      <c r="M45" s="118">
        <f t="shared" si="4"/>
        <v>5.0276796578609863E-3</v>
      </c>
      <c r="N45" s="118">
        <f t="shared" si="5"/>
        <v>2.1450637995540998</v>
      </c>
      <c r="O45" s="66">
        <f>'Response zone f''n'!AH44</f>
        <v>65.341846738290926</v>
      </c>
      <c r="P45" s="66">
        <f>'Response zone f''n'!AH43</f>
        <v>64.964326984419102</v>
      </c>
      <c r="Q45" s="66">
        <f t="shared" si="6"/>
        <v>3.7751975387182312E-3</v>
      </c>
      <c r="R45" s="66">
        <f t="shared" si="7"/>
        <v>1.6126381459347334</v>
      </c>
      <c r="S45" s="118">
        <f>'Response zone f''n'!AJ44</f>
        <v>33.822352340647612</v>
      </c>
      <c r="T45" s="118">
        <f>'Response zone f''n'!AJ43</f>
        <v>33.250393140434142</v>
      </c>
      <c r="U45" s="118">
        <f t="shared" si="8"/>
        <v>5.7195920021347038E-3</v>
      </c>
      <c r="V45" s="118">
        <f t="shared" si="9"/>
        <v>4.8537638253904332</v>
      </c>
      <c r="W45" s="66">
        <f>'Response zone f''n'!AI44</f>
        <v>54.388038661750379</v>
      </c>
      <c r="X45" s="66">
        <f>'Response zone f''n'!AI43</f>
        <v>53.912806004683667</v>
      </c>
      <c r="Y45" s="66">
        <f t="shared" si="10"/>
        <v>4.7523265706671224E-3</v>
      </c>
      <c r="Z45" s="66">
        <f t="shared" si="11"/>
        <v>7.0583683269851756</v>
      </c>
      <c r="AA45" s="118">
        <f>'Response zone f''n'!AH44</f>
        <v>65.341846738290926</v>
      </c>
      <c r="AB45" s="118">
        <f>'Response zone f''n'!AH43</f>
        <v>64.964326984419102</v>
      </c>
      <c r="AC45" s="118">
        <f t="shared" si="12"/>
        <v>3.7751975387182312E-3</v>
      </c>
      <c r="AD45" s="118">
        <f t="shared" si="13"/>
        <v>5.4705094905928622</v>
      </c>
      <c r="AE45" s="66">
        <f>'Response zone f''n'!H44</f>
        <v>48.069848121411788</v>
      </c>
      <c r="AF45" s="66">
        <f>'Response zone f''n'!H43</f>
        <v>47.567080155625689</v>
      </c>
      <c r="AG45" s="66">
        <f t="shared" si="14"/>
        <v>5.0276796578609863E-3</v>
      </c>
      <c r="AH45" s="66">
        <f t="shared" si="15"/>
        <v>2.4659757152660973</v>
      </c>
      <c r="AI45" s="118">
        <f>'Response zone f''n'!H44</f>
        <v>48.069848121411788</v>
      </c>
      <c r="AJ45" s="118">
        <f>'Response zone f''n'!H43</f>
        <v>47.567080155625689</v>
      </c>
      <c r="AK45" s="118">
        <f t="shared" si="16"/>
        <v>5.0276796578609863E-3</v>
      </c>
      <c r="AL45" s="118">
        <f t="shared" si="17"/>
        <v>3.5417985079015972</v>
      </c>
      <c r="AM45" s="66">
        <f>'Response zone f''n'!H44</f>
        <v>48.069848121411788</v>
      </c>
      <c r="AN45" s="66">
        <f>'Response zone f''n'!H43</f>
        <v>47.567080155625689</v>
      </c>
      <c r="AO45" s="66">
        <f t="shared" si="18"/>
        <v>5.0276796578609863E-3</v>
      </c>
      <c r="AP45" s="66">
        <f t="shared" si="19"/>
        <v>7.3428794834387441</v>
      </c>
      <c r="AQ45" s="118">
        <f>'Response zone f''n'!T44</f>
        <v>73.03809332107366</v>
      </c>
      <c r="AR45" s="118">
        <f>'Response zone f''n'!T43</f>
        <v>72.739200445994229</v>
      </c>
      <c r="AS45" s="118">
        <f t="shared" si="20"/>
        <v>2.9889287507943152E-3</v>
      </c>
      <c r="AT45" s="118">
        <f t="shared" si="21"/>
        <v>2.7185913836570723</v>
      </c>
      <c r="AU45" s="66">
        <f>'Response zone f''n'!AF44</f>
        <v>84.772680480634861</v>
      </c>
      <c r="AV45" s="66">
        <f>'Response zone f''n'!AF43</f>
        <v>84.604685760742555</v>
      </c>
      <c r="AW45" s="160">
        <f t="shared" si="22"/>
        <v>1.6799471989230597E-3</v>
      </c>
      <c r="AX45" s="66">
        <f t="shared" si="23"/>
        <v>0.39346325577106406</v>
      </c>
      <c r="AY45" s="118">
        <f>'Response zone f''n'!U44</f>
        <v>56.585796552254664</v>
      </c>
      <c r="AZ45" s="118">
        <f>'Response zone f''n'!U43</f>
        <v>56.129728807081527</v>
      </c>
      <c r="BA45" s="118">
        <f t="shared" si="24"/>
        <v>4.5606774517313649E-3</v>
      </c>
      <c r="BB45" s="118">
        <f t="shared" si="25"/>
        <v>2.5155405239895883</v>
      </c>
      <c r="BC45" s="66">
        <f>'Response zone f''n'!T44</f>
        <v>73.03809332107366</v>
      </c>
      <c r="BD45" s="66">
        <f>'Response zone f''n'!T43</f>
        <v>72.739200445994229</v>
      </c>
      <c r="BE45" s="66">
        <f t="shared" si="26"/>
        <v>2.9889287507943152E-3</v>
      </c>
      <c r="BF45" s="66">
        <f t="shared" si="27"/>
        <v>2.2421738950172379</v>
      </c>
      <c r="BG45" s="118">
        <f>'Response zone f''n'!AG44</f>
        <v>76.236229855966499</v>
      </c>
      <c r="BH45" s="118">
        <f>'Response zone f''n'!AG43</f>
        <v>75.971715556863529</v>
      </c>
      <c r="BI45" s="118">
        <f t="shared" si="28"/>
        <v>2.6451429910297006E-3</v>
      </c>
      <c r="BJ45" s="118">
        <f t="shared" si="29"/>
        <v>3.4988800319111188</v>
      </c>
      <c r="BK45" s="66">
        <f>'Response zone f''n'!U44</f>
        <v>56.585796552254664</v>
      </c>
      <c r="BL45" s="66">
        <f>'Response zone f''n'!U43</f>
        <v>56.129728807081527</v>
      </c>
      <c r="BM45" s="66">
        <f t="shared" si="30"/>
        <v>4.5606774517313649E-3</v>
      </c>
      <c r="BN45" s="66">
        <f t="shared" si="31"/>
        <v>6.9131782700215982</v>
      </c>
      <c r="BO45" s="118">
        <f>'Response zone f''n'!H44</f>
        <v>48.069848121411788</v>
      </c>
      <c r="BP45" s="118">
        <f>'Response zone f''n'!H43</f>
        <v>47.567080155625689</v>
      </c>
      <c r="BQ45" s="118">
        <f t="shared" si="32"/>
        <v>5.0276796578609863E-3</v>
      </c>
      <c r="BR45" s="118">
        <f t="shared" si="33"/>
        <v>0</v>
      </c>
      <c r="BS45" s="66">
        <f>'Response zone f''n'!I44</f>
        <v>29.109456228788698</v>
      </c>
      <c r="BT45" s="66">
        <f>'Response zone f''n'!I43</f>
        <v>28.544270881623014</v>
      </c>
      <c r="BU45" s="66">
        <f t="shared" si="34"/>
        <v>5.6518534716568421E-3</v>
      </c>
      <c r="BV45" s="66">
        <f t="shared" si="35"/>
        <v>28.752565650773207</v>
      </c>
      <c r="BW45" s="118">
        <f>'Response zone f''n'!H44</f>
        <v>48.069848121411788</v>
      </c>
      <c r="BX45" s="118">
        <f>'Response zone f''n'!H43</f>
        <v>47.567080155625689</v>
      </c>
      <c r="BY45" s="118">
        <f t="shared" si="36"/>
        <v>5.0276796578609863E-3</v>
      </c>
      <c r="BZ45" s="118">
        <f t="shared" si="37"/>
        <v>43.537814449127247</v>
      </c>
      <c r="CA45" s="66">
        <f>'Response zone f''n'!H44</f>
        <v>48.069848121411788</v>
      </c>
      <c r="CB45" s="66">
        <f>'Response zone f''n'!H43</f>
        <v>47.567080155625689</v>
      </c>
      <c r="CC45" s="66">
        <f t="shared" si="38"/>
        <v>5.0276796578609863E-3</v>
      </c>
      <c r="CD45" s="66">
        <f t="shared" si="39"/>
        <v>8.2403957175617997</v>
      </c>
      <c r="CE45" s="118">
        <f>'Response zone f''n'!I44</f>
        <v>29.109456228788698</v>
      </c>
      <c r="CF45" s="118">
        <f>'Response zone f''n'!I43</f>
        <v>28.544270881623014</v>
      </c>
      <c r="CG45" s="118">
        <f t="shared" si="40"/>
        <v>5.6518534716568421E-3</v>
      </c>
      <c r="CH45" s="118">
        <f t="shared" si="41"/>
        <v>6.5772839180307017</v>
      </c>
      <c r="CI45" s="66">
        <f>'Response zone f''n'!T44</f>
        <v>73.03809332107366</v>
      </c>
      <c r="CJ45" s="66">
        <f>'Response zone f''n'!T43</f>
        <v>72.739200445994229</v>
      </c>
      <c r="CK45" s="66">
        <f t="shared" si="42"/>
        <v>2.9889287507943152E-3</v>
      </c>
      <c r="CL45" s="66">
        <f t="shared" si="43"/>
        <v>1.1287940497389799</v>
      </c>
      <c r="CM45" s="118">
        <f>'Response zone f''n'!O44</f>
        <v>40.880688585744046</v>
      </c>
      <c r="CN45" s="118">
        <f>'Response zone f''n'!O43</f>
        <v>40.399908484685731</v>
      </c>
      <c r="CO45" s="118">
        <f t="shared" si="44"/>
        <v>4.8078010105831485E-3</v>
      </c>
      <c r="CP45" s="118">
        <f t="shared" si="45"/>
        <v>0.75578631886367087</v>
      </c>
      <c r="CQ45" s="66">
        <f>'Response zone f''n'!U44</f>
        <v>56.585796552254664</v>
      </c>
      <c r="CR45" s="66">
        <f>'Response zone f''n'!U43</f>
        <v>56.129728807081527</v>
      </c>
      <c r="CS45" s="66">
        <f t="shared" si="46"/>
        <v>4.5606774517313649E-3</v>
      </c>
      <c r="CT45" s="66">
        <f t="shared" si="47"/>
        <v>1.0845382193766222</v>
      </c>
      <c r="CU45" s="118">
        <f>'Response zone f''n'!AB44</f>
        <v>45.344908114630456</v>
      </c>
      <c r="CV45" s="118">
        <f>'Response zone f''n'!AB43</f>
        <v>44.816372314450653</v>
      </c>
      <c r="CW45" s="118">
        <f t="shared" si="48"/>
        <v>5.2853580017980309E-3</v>
      </c>
      <c r="CX45" s="118">
        <f t="shared" si="49"/>
        <v>0</v>
      </c>
    </row>
    <row r="46" spans="1:102" x14ac:dyDescent="0.25">
      <c r="A46" s="66">
        <v>2053</v>
      </c>
      <c r="B46" s="163">
        <v>43</v>
      </c>
      <c r="C46" s="111">
        <f>'Response zone f''n'!I45</f>
        <v>29.662201537751148</v>
      </c>
      <c r="D46" s="111">
        <f>'Response zone f''n'!I44</f>
        <v>29.109456228788698</v>
      </c>
      <c r="E46" s="118">
        <f t="shared" si="0"/>
        <v>5.5274530896245013E-3</v>
      </c>
      <c r="F46" s="118">
        <f t="shared" si="1"/>
        <v>3.6140751239259892</v>
      </c>
      <c r="G46" s="66">
        <f>'Response zone f''n'!H45</f>
        <v>48.558247425224039</v>
      </c>
      <c r="H46" s="66">
        <f>'Response zone f''n'!H44</f>
        <v>48.069848121411788</v>
      </c>
      <c r="I46" s="66">
        <f t="shared" si="2"/>
        <v>4.8839930381225118E-3</v>
      </c>
      <c r="J46" s="66">
        <f t="shared" si="3"/>
        <v>0.63936841261365629</v>
      </c>
      <c r="K46" s="118">
        <f>'Response zone f''n'!H45</f>
        <v>48.558247425224039</v>
      </c>
      <c r="L46" s="118">
        <f>'Response zone f''n'!H44</f>
        <v>48.069848121411788</v>
      </c>
      <c r="M46" s="118">
        <f t="shared" si="4"/>
        <v>4.8839930381225118E-3</v>
      </c>
      <c r="N46" s="118">
        <f t="shared" si="5"/>
        <v>2.0837597811090527</v>
      </c>
      <c r="O46" s="66">
        <f>'Response zone f''n'!AH45</f>
        <v>65.707169298437023</v>
      </c>
      <c r="P46" s="66">
        <f>'Response zone f''n'!AH44</f>
        <v>65.341846738290926</v>
      </c>
      <c r="Q46" s="66">
        <f t="shared" si="6"/>
        <v>3.6532256014609743E-3</v>
      </c>
      <c r="R46" s="66">
        <f t="shared" si="7"/>
        <v>1.5605358130800151</v>
      </c>
      <c r="S46" s="118">
        <f>'Response zone f''n'!AJ45</f>
        <v>34.380378102178597</v>
      </c>
      <c r="T46" s="118">
        <f>'Response zone f''n'!AJ44</f>
        <v>33.822352340647612</v>
      </c>
      <c r="U46" s="118">
        <f t="shared" si="8"/>
        <v>5.5802576153098473E-3</v>
      </c>
      <c r="V46" s="118">
        <f t="shared" si="9"/>
        <v>4.7355217888691161</v>
      </c>
      <c r="W46" s="66">
        <f>'Response zone f''n'!AI45</f>
        <v>54.848747416500466</v>
      </c>
      <c r="X46" s="66">
        <f>'Response zone f''n'!AI44</f>
        <v>54.388038661750379</v>
      </c>
      <c r="Y46" s="66">
        <f t="shared" si="10"/>
        <v>4.6070875475008677E-3</v>
      </c>
      <c r="Z46" s="66">
        <f t="shared" si="11"/>
        <v>6.8426528230704164</v>
      </c>
      <c r="AA46" s="118">
        <f>'Response zone f''n'!AH45</f>
        <v>65.707169298437023</v>
      </c>
      <c r="AB46" s="118">
        <f>'Response zone f''n'!AH44</f>
        <v>65.341846738290926</v>
      </c>
      <c r="AC46" s="118">
        <f t="shared" si="12"/>
        <v>3.6532256014609743E-3</v>
      </c>
      <c r="AD46" s="118">
        <f t="shared" si="13"/>
        <v>5.2937641326325027</v>
      </c>
      <c r="AE46" s="66">
        <f>'Response zone f''n'!H45</f>
        <v>48.558247425224039</v>
      </c>
      <c r="AF46" s="66">
        <f>'Response zone f''n'!H44</f>
        <v>48.069848121411788</v>
      </c>
      <c r="AG46" s="66">
        <f t="shared" si="14"/>
        <v>4.8839930381225118E-3</v>
      </c>
      <c r="AH46" s="66">
        <f t="shared" si="15"/>
        <v>2.3955003192591646</v>
      </c>
      <c r="AI46" s="118">
        <f>'Response zone f''n'!H45</f>
        <v>48.558247425224039</v>
      </c>
      <c r="AJ46" s="118">
        <f>'Response zone f''n'!H44</f>
        <v>48.069848121411788</v>
      </c>
      <c r="AK46" s="118">
        <f t="shared" si="16"/>
        <v>4.8839930381225118E-3</v>
      </c>
      <c r="AL46" s="118">
        <f t="shared" si="17"/>
        <v>3.4405770518767582</v>
      </c>
      <c r="AM46" s="66">
        <f>'Response zone f''n'!H45</f>
        <v>48.558247425224039</v>
      </c>
      <c r="AN46" s="66">
        <f>'Response zone f''n'!H44</f>
        <v>48.069848121411788</v>
      </c>
      <c r="AO46" s="66">
        <f t="shared" si="18"/>
        <v>4.8839930381225118E-3</v>
      </c>
      <c r="AP46" s="66">
        <f t="shared" si="19"/>
        <v>7.1330265087225335</v>
      </c>
      <c r="AQ46" s="118">
        <f>'Response zone f''n'!T45</f>
        <v>73.327079152025803</v>
      </c>
      <c r="AR46" s="118">
        <f>'Response zone f''n'!T44</f>
        <v>73.03809332107366</v>
      </c>
      <c r="AS46" s="118">
        <f t="shared" si="20"/>
        <v>2.8898583095214292E-3</v>
      </c>
      <c r="AT46" s="118">
        <f t="shared" si="21"/>
        <v>2.6284814912924594</v>
      </c>
      <c r="AU46" s="66">
        <f>'Response zone f''n'!AF45</f>
        <v>84.934989773431639</v>
      </c>
      <c r="AV46" s="66">
        <f>'Response zone f''n'!AF44</f>
        <v>84.772680480634861</v>
      </c>
      <c r="AW46" s="160">
        <f t="shared" si="22"/>
        <v>1.6230929279677753E-3</v>
      </c>
      <c r="AX46" s="66">
        <f t="shared" si="23"/>
        <v>0.38014732145545171</v>
      </c>
      <c r="AY46" s="118">
        <f>'Response zone f''n'!U45</f>
        <v>57.027754198904191</v>
      </c>
      <c r="AZ46" s="118">
        <f>'Response zone f''n'!U44</f>
        <v>56.585796552254664</v>
      </c>
      <c r="BA46" s="118">
        <f t="shared" si="24"/>
        <v>4.4195764664952718E-3</v>
      </c>
      <c r="BB46" s="118">
        <f t="shared" si="25"/>
        <v>2.4377132165132616</v>
      </c>
      <c r="BC46" s="66">
        <f>'Response zone f''n'!T45</f>
        <v>73.327079152025803</v>
      </c>
      <c r="BD46" s="66">
        <f>'Response zone f''n'!T44</f>
        <v>73.03809332107366</v>
      </c>
      <c r="BE46" s="66">
        <f t="shared" si="26"/>
        <v>2.8898583095214292E-3</v>
      </c>
      <c r="BF46" s="66">
        <f t="shared" si="27"/>
        <v>2.1678552425131019</v>
      </c>
      <c r="BG46" s="118">
        <f>'Response zone f''n'!AG45</f>
        <v>76.491905009671839</v>
      </c>
      <c r="BH46" s="118">
        <f>'Response zone f''n'!AG44</f>
        <v>76.236229855966499</v>
      </c>
      <c r="BI46" s="118">
        <f t="shared" si="28"/>
        <v>2.5567515370534012E-3</v>
      </c>
      <c r="BJ46" s="118">
        <f t="shared" si="29"/>
        <v>3.381959663387347</v>
      </c>
      <c r="BK46" s="66">
        <f>'Response zone f''n'!U45</f>
        <v>57.027754198904191</v>
      </c>
      <c r="BL46" s="66">
        <f>'Response zone f''n'!U44</f>
        <v>56.585796552254664</v>
      </c>
      <c r="BM46" s="66">
        <f t="shared" si="30"/>
        <v>4.4195764664952718E-3</v>
      </c>
      <c r="BN46" s="66">
        <f t="shared" si="31"/>
        <v>6.6992941978992677</v>
      </c>
      <c r="BO46" s="118">
        <f>'Response zone f''n'!H45</f>
        <v>48.558247425224039</v>
      </c>
      <c r="BP46" s="118">
        <f>'Response zone f''n'!H44</f>
        <v>48.069848121411788</v>
      </c>
      <c r="BQ46" s="118">
        <f t="shared" si="32"/>
        <v>4.8839930381225118E-3</v>
      </c>
      <c r="BR46" s="118">
        <f t="shared" si="33"/>
        <v>0</v>
      </c>
      <c r="BS46" s="66">
        <f>'Response zone f''n'!I45</f>
        <v>29.662201537751148</v>
      </c>
      <c r="BT46" s="66">
        <f>'Response zone f''n'!I44</f>
        <v>29.109456228788698</v>
      </c>
      <c r="BU46" s="66">
        <f t="shared" si="34"/>
        <v>5.5274530896245013E-3</v>
      </c>
      <c r="BV46" s="66">
        <f t="shared" si="35"/>
        <v>28.119705975747411</v>
      </c>
      <c r="BW46" s="118">
        <f>'Response zone f''n'!H45</f>
        <v>48.558247425224039</v>
      </c>
      <c r="BX46" s="118">
        <f>'Response zone f''n'!H44</f>
        <v>48.069848121411788</v>
      </c>
      <c r="BY46" s="118">
        <f t="shared" si="36"/>
        <v>4.8839930381225118E-3</v>
      </c>
      <c r="BZ46" s="118">
        <f t="shared" si="37"/>
        <v>42.293542376379975</v>
      </c>
      <c r="CA46" s="66">
        <f>'Response zone f''n'!H45</f>
        <v>48.558247425224039</v>
      </c>
      <c r="CB46" s="66">
        <f>'Response zone f''n'!H44</f>
        <v>48.069848121411788</v>
      </c>
      <c r="CC46" s="66">
        <f t="shared" si="38"/>
        <v>4.8839930381225118E-3</v>
      </c>
      <c r="CD46" s="66">
        <f t="shared" si="39"/>
        <v>8.0048925259229744</v>
      </c>
      <c r="CE46" s="118">
        <f>'Response zone f''n'!I45</f>
        <v>29.662201537751148</v>
      </c>
      <c r="CF46" s="118">
        <f>'Response zone f''n'!I44</f>
        <v>29.109456228788698</v>
      </c>
      <c r="CG46" s="118">
        <f t="shared" si="40"/>
        <v>5.5274530896245013E-3</v>
      </c>
      <c r="CH46" s="118">
        <f t="shared" si="41"/>
        <v>6.4325143063906589</v>
      </c>
      <c r="CI46" s="66">
        <f>'Response zone f''n'!T45</f>
        <v>73.327079152025803</v>
      </c>
      <c r="CJ46" s="66">
        <f>'Response zone f''n'!T44</f>
        <v>73.03809332107366</v>
      </c>
      <c r="CK46" s="66">
        <f t="shared" si="42"/>
        <v>2.8898583095214292E-3</v>
      </c>
      <c r="CL46" s="66">
        <f t="shared" si="43"/>
        <v>1.0913792654005678</v>
      </c>
      <c r="CM46" s="118">
        <f>'Response zone f''n'!O45</f>
        <v>41.349525290231767</v>
      </c>
      <c r="CN46" s="118">
        <f>'Response zone f''n'!O44</f>
        <v>40.880688585744046</v>
      </c>
      <c r="CO46" s="118">
        <f t="shared" si="44"/>
        <v>4.688367044877211E-3</v>
      </c>
      <c r="CP46" s="118">
        <f t="shared" si="45"/>
        <v>0.73701129945469757</v>
      </c>
      <c r="CQ46" s="66">
        <f>'Response zone f''n'!U45</f>
        <v>57.027754198904191</v>
      </c>
      <c r="CR46" s="66">
        <f>'Response zone f''n'!U44</f>
        <v>56.585796552254664</v>
      </c>
      <c r="CS46" s="66">
        <f t="shared" si="46"/>
        <v>4.4195764664952718E-3</v>
      </c>
      <c r="CT46" s="66">
        <f t="shared" si="47"/>
        <v>1.0509841228855088</v>
      </c>
      <c r="CU46" s="118">
        <f>'Response zone f''n'!AB45</f>
        <v>45.858513341136167</v>
      </c>
      <c r="CV46" s="118">
        <f>'Response zone f''n'!AB44</f>
        <v>45.344908114630456</v>
      </c>
      <c r="CW46" s="118">
        <f t="shared" si="48"/>
        <v>5.1360522650571025E-3</v>
      </c>
      <c r="CX46" s="118">
        <f t="shared" si="49"/>
        <v>0</v>
      </c>
    </row>
    <row r="47" spans="1:102" x14ac:dyDescent="0.25">
      <c r="A47" s="66">
        <v>2054</v>
      </c>
      <c r="B47" s="163">
        <v>44</v>
      </c>
      <c r="C47" s="111">
        <f>'Response zone f''n'!I46</f>
        <v>30.202903827726434</v>
      </c>
      <c r="D47" s="111">
        <f>'Response zone f''n'!I45</f>
        <v>29.662201537751148</v>
      </c>
      <c r="E47" s="118">
        <f t="shared" si="0"/>
        <v>5.4070228997528599E-3</v>
      </c>
      <c r="F47" s="118">
        <f t="shared" si="1"/>
        <v>3.5353329353759366</v>
      </c>
      <c r="G47" s="66">
        <f>'Response zone f''n'!H46</f>
        <v>49.032944725373191</v>
      </c>
      <c r="H47" s="66">
        <f>'Response zone f''n'!H45</f>
        <v>48.558247425224039</v>
      </c>
      <c r="I47" s="66">
        <f t="shared" si="2"/>
        <v>4.7469730014915255E-3</v>
      </c>
      <c r="J47" s="66">
        <f t="shared" si="3"/>
        <v>0.62143098259825724</v>
      </c>
      <c r="K47" s="118">
        <f>'Response zone f''n'!H46</f>
        <v>49.032944725373191</v>
      </c>
      <c r="L47" s="118">
        <f>'Response zone f''n'!H45</f>
        <v>48.558247425224039</v>
      </c>
      <c r="M47" s="118">
        <f t="shared" si="4"/>
        <v>4.7469730014915255E-3</v>
      </c>
      <c r="N47" s="118">
        <f t="shared" si="5"/>
        <v>2.0253000660134113</v>
      </c>
      <c r="O47" s="66">
        <f>'Response zone f''n'!AH46</f>
        <v>66.060939385756811</v>
      </c>
      <c r="P47" s="66">
        <f>'Response zone f''n'!AH45</f>
        <v>65.707169298437023</v>
      </c>
      <c r="Q47" s="66">
        <f t="shared" si="6"/>
        <v>3.5377008731978777E-3</v>
      </c>
      <c r="R47" s="66">
        <f t="shared" si="7"/>
        <v>1.5111875123129335</v>
      </c>
      <c r="S47" s="118">
        <f>'Response zone f''n'!AJ46</f>
        <v>34.924990693655303</v>
      </c>
      <c r="T47" s="118">
        <f>'Response zone f''n'!AJ45</f>
        <v>34.380378102178597</v>
      </c>
      <c r="U47" s="118">
        <f t="shared" si="8"/>
        <v>5.4461259147670664E-3</v>
      </c>
      <c r="V47" s="118">
        <f t="shared" si="9"/>
        <v>4.621694859310213</v>
      </c>
      <c r="W47" s="66">
        <f>'Response zone f''n'!AI46</f>
        <v>55.295655135591041</v>
      </c>
      <c r="X47" s="66">
        <f>'Response zone f''n'!AI45</f>
        <v>54.848747416500466</v>
      </c>
      <c r="Y47" s="66">
        <f t="shared" si="10"/>
        <v>4.4690771909057505E-3</v>
      </c>
      <c r="Z47" s="66">
        <f t="shared" si="11"/>
        <v>6.6376736585913729</v>
      </c>
      <c r="AA47" s="118">
        <f>'Response zone f''n'!AH46</f>
        <v>66.060939385756811</v>
      </c>
      <c r="AB47" s="118">
        <f>'Response zone f''n'!AH45</f>
        <v>65.707169298437023</v>
      </c>
      <c r="AC47" s="118">
        <f t="shared" si="12"/>
        <v>3.5377008731978777E-3</v>
      </c>
      <c r="AD47" s="118">
        <f t="shared" si="13"/>
        <v>5.1263612044731452</v>
      </c>
      <c r="AE47" s="66">
        <f>'Response zone f''n'!H46</f>
        <v>49.032944725373191</v>
      </c>
      <c r="AF47" s="66">
        <f>'Response zone f''n'!H45</f>
        <v>48.558247425224039</v>
      </c>
      <c r="AG47" s="66">
        <f t="shared" si="14"/>
        <v>4.7469730014915255E-3</v>
      </c>
      <c r="AH47" s="66">
        <f t="shared" si="15"/>
        <v>2.3282947481348031</v>
      </c>
      <c r="AI47" s="118">
        <f>'Response zone f''n'!H46</f>
        <v>49.032944725373191</v>
      </c>
      <c r="AJ47" s="118">
        <f>'Response zone f''n'!H45</f>
        <v>48.558247425224039</v>
      </c>
      <c r="AK47" s="118">
        <f t="shared" si="16"/>
        <v>4.7469730014915255E-3</v>
      </c>
      <c r="AL47" s="118">
        <f t="shared" si="17"/>
        <v>3.3440519360544991</v>
      </c>
      <c r="AM47" s="66">
        <f>'Response zone f''n'!H46</f>
        <v>49.032944725373191</v>
      </c>
      <c r="AN47" s="66">
        <f>'Response zone f''n'!H45</f>
        <v>48.558247425224039</v>
      </c>
      <c r="AO47" s="66">
        <f t="shared" si="18"/>
        <v>4.7469730014915255E-3</v>
      </c>
      <c r="AP47" s="66">
        <f t="shared" si="19"/>
        <v>6.9329100167689184</v>
      </c>
      <c r="AQ47" s="118">
        <f>'Response zone f''n'!T46</f>
        <v>73.606695888528037</v>
      </c>
      <c r="AR47" s="118">
        <f>'Response zone f''n'!T45</f>
        <v>73.327079152025803</v>
      </c>
      <c r="AS47" s="118">
        <f t="shared" si="20"/>
        <v>2.7961673650223418E-3</v>
      </c>
      <c r="AT47" s="118">
        <f t="shared" si="21"/>
        <v>2.5432645404453633</v>
      </c>
      <c r="AU47" s="66">
        <f>'Response zone f''n'!AF46</f>
        <v>85.091929785582124</v>
      </c>
      <c r="AV47" s="66">
        <f>'Response zone f''n'!AF45</f>
        <v>84.934989773431639</v>
      </c>
      <c r="AW47" s="160">
        <f t="shared" si="22"/>
        <v>1.569400121504856E-3</v>
      </c>
      <c r="AX47" s="66">
        <f t="shared" si="23"/>
        <v>0.36757183904985646</v>
      </c>
      <c r="AY47" s="118">
        <f>'Response zone f''n'!U46</f>
        <v>57.456313784848035</v>
      </c>
      <c r="AZ47" s="118">
        <f>'Response zone f''n'!U45</f>
        <v>57.027754198904191</v>
      </c>
      <c r="BA47" s="118">
        <f t="shared" si="24"/>
        <v>4.2855958594384446E-3</v>
      </c>
      <c r="BB47" s="118">
        <f t="shared" si="25"/>
        <v>2.3638133079915074</v>
      </c>
      <c r="BC47" s="66">
        <f>'Response zone f''n'!T46</f>
        <v>73.606695888528037</v>
      </c>
      <c r="BD47" s="66">
        <f>'Response zone f''n'!T45</f>
        <v>73.327079152025803</v>
      </c>
      <c r="BE47" s="66">
        <f t="shared" si="26"/>
        <v>2.7961673650223418E-3</v>
      </c>
      <c r="BF47" s="66">
        <f t="shared" si="27"/>
        <v>2.09757207169495</v>
      </c>
      <c r="BG47" s="118">
        <f>'Response zone f''n'!AG46</f>
        <v>76.739225175551454</v>
      </c>
      <c r="BH47" s="118">
        <f>'Response zone f''n'!AG45</f>
        <v>76.491905009671839</v>
      </c>
      <c r="BI47" s="118">
        <f t="shared" si="28"/>
        <v>2.4732016587961426E-3</v>
      </c>
      <c r="BJ47" s="118">
        <f t="shared" si="29"/>
        <v>3.2714435205193473</v>
      </c>
      <c r="BK47" s="66">
        <f>'Response zone f''n'!U46</f>
        <v>57.456313784848035</v>
      </c>
      <c r="BL47" s="66">
        <f>'Response zone f''n'!U45</f>
        <v>57.027754198904191</v>
      </c>
      <c r="BM47" s="66">
        <f t="shared" si="30"/>
        <v>4.2855958594384446E-3</v>
      </c>
      <c r="BN47" s="66">
        <f t="shared" si="31"/>
        <v>6.4962033564371211</v>
      </c>
      <c r="BO47" s="118">
        <f>'Response zone f''n'!H46</f>
        <v>49.032944725373191</v>
      </c>
      <c r="BP47" s="118">
        <f>'Response zone f''n'!H45</f>
        <v>48.558247425224039</v>
      </c>
      <c r="BQ47" s="118">
        <f t="shared" si="32"/>
        <v>4.7469730014915255E-3</v>
      </c>
      <c r="BR47" s="118">
        <f t="shared" si="33"/>
        <v>0</v>
      </c>
      <c r="BS47" s="66">
        <f>'Response zone f''n'!I46</f>
        <v>30.202903827726434</v>
      </c>
      <c r="BT47" s="66">
        <f>'Response zone f''n'!I45</f>
        <v>29.662201537751148</v>
      </c>
      <c r="BU47" s="66">
        <f t="shared" si="34"/>
        <v>5.4070228997528599E-3</v>
      </c>
      <c r="BV47" s="66">
        <f t="shared" si="35"/>
        <v>27.507043783073055</v>
      </c>
      <c r="BW47" s="118">
        <f>'Response zone f''n'!H46</f>
        <v>49.032944725373191</v>
      </c>
      <c r="BX47" s="118">
        <f>'Response zone f''n'!H45</f>
        <v>48.558247425224039</v>
      </c>
      <c r="BY47" s="118">
        <f t="shared" si="36"/>
        <v>4.7469730014915255E-3</v>
      </c>
      <c r="BZ47" s="118">
        <f t="shared" si="37"/>
        <v>41.107000405408314</v>
      </c>
      <c r="CA47" s="66">
        <f>'Response zone f''n'!H46</f>
        <v>49.032944725373191</v>
      </c>
      <c r="CB47" s="66">
        <f>'Response zone f''n'!H45</f>
        <v>48.558247425224039</v>
      </c>
      <c r="CC47" s="66">
        <f t="shared" si="38"/>
        <v>4.7469730014915255E-3</v>
      </c>
      <c r="CD47" s="66">
        <f t="shared" si="39"/>
        <v>7.7803159021301784</v>
      </c>
      <c r="CE47" s="118">
        <f>'Response zone f''n'!I46</f>
        <v>30.202903827726434</v>
      </c>
      <c r="CF47" s="118">
        <f>'Response zone f''n'!I45</f>
        <v>29.662201537751148</v>
      </c>
      <c r="CG47" s="118">
        <f t="shared" si="40"/>
        <v>5.4070228997528599E-3</v>
      </c>
      <c r="CH47" s="118">
        <f t="shared" si="41"/>
        <v>6.2923649633370209</v>
      </c>
      <c r="CI47" s="66">
        <f>'Response zone f''n'!T46</f>
        <v>73.606695888528037</v>
      </c>
      <c r="CJ47" s="66">
        <f>'Response zone f''n'!T45</f>
        <v>73.327079152025803</v>
      </c>
      <c r="CK47" s="66">
        <f t="shared" si="42"/>
        <v>2.7961673650223418E-3</v>
      </c>
      <c r="CL47" s="66">
        <f t="shared" si="43"/>
        <v>1.0559960932065537</v>
      </c>
      <c r="CM47" s="118">
        <f>'Response zone f''n'!O46</f>
        <v>41.806914133167247</v>
      </c>
      <c r="CN47" s="118">
        <f>'Response zone f''n'!O45</f>
        <v>41.349525290231767</v>
      </c>
      <c r="CO47" s="118">
        <f t="shared" si="44"/>
        <v>4.5738884293547956E-3</v>
      </c>
      <c r="CP47" s="118">
        <f t="shared" si="45"/>
        <v>0.71901526109457381</v>
      </c>
      <c r="CQ47" s="66">
        <f>'Response zone f''n'!U46</f>
        <v>57.456313784848035</v>
      </c>
      <c r="CR47" s="66">
        <f>'Response zone f''n'!U45</f>
        <v>57.027754198904191</v>
      </c>
      <c r="CS47" s="66">
        <f t="shared" si="46"/>
        <v>4.2855958594384446E-3</v>
      </c>
      <c r="CT47" s="66">
        <f t="shared" si="47"/>
        <v>1.0191232665661811</v>
      </c>
      <c r="CU47" s="118">
        <f>'Response zone f''n'!AB46</f>
        <v>46.357868208028094</v>
      </c>
      <c r="CV47" s="118">
        <f>'Response zone f''n'!AB45</f>
        <v>45.858513341136167</v>
      </c>
      <c r="CW47" s="118">
        <f t="shared" si="48"/>
        <v>4.9935486689192746E-3</v>
      </c>
      <c r="CX47" s="118">
        <f t="shared" si="49"/>
        <v>0</v>
      </c>
    </row>
    <row r="48" spans="1:102" x14ac:dyDescent="0.25">
      <c r="A48" s="66">
        <v>2055</v>
      </c>
      <c r="B48" s="163">
        <v>45</v>
      </c>
      <c r="C48" s="111">
        <f>'Response zone f''n'!I47</f>
        <v>30.731947164983342</v>
      </c>
      <c r="D48" s="111">
        <f>'Response zone f''n'!I46</f>
        <v>30.202903827726434</v>
      </c>
      <c r="E48" s="118">
        <f t="shared" si="0"/>
        <v>5.290433372569083E-3</v>
      </c>
      <c r="F48" s="118">
        <f t="shared" si="1"/>
        <v>3.4591019293279404</v>
      </c>
      <c r="G48" s="66">
        <f>'Response zone f''n'!H47</f>
        <v>49.494564624646287</v>
      </c>
      <c r="H48" s="66">
        <f>'Response zone f''n'!H46</f>
        <v>49.032944725373191</v>
      </c>
      <c r="I48" s="66">
        <f t="shared" si="2"/>
        <v>4.6161989927309575E-3</v>
      </c>
      <c r="J48" s="66">
        <f t="shared" si="3"/>
        <v>0.60431122633740253</v>
      </c>
      <c r="K48" s="118">
        <f>'Response zone f''n'!H47</f>
        <v>49.494564624646287</v>
      </c>
      <c r="L48" s="118">
        <f>'Response zone f''n'!H46</f>
        <v>49.032944725373191</v>
      </c>
      <c r="M48" s="118">
        <f t="shared" si="4"/>
        <v>4.6161989927309575E-3</v>
      </c>
      <c r="N48" s="118">
        <f t="shared" si="5"/>
        <v>1.9695052240178077</v>
      </c>
      <c r="O48" s="66">
        <f>'Response zone f''n'!AH47</f>
        <v>66.403755012877738</v>
      </c>
      <c r="P48" s="66">
        <f>'Response zone f''n'!AH46</f>
        <v>66.060939385756811</v>
      </c>
      <c r="Q48" s="66">
        <f t="shared" si="6"/>
        <v>3.428156271209275E-3</v>
      </c>
      <c r="R48" s="66">
        <f t="shared" si="7"/>
        <v>1.4643937215148928</v>
      </c>
      <c r="S48" s="118">
        <f>'Response zone f''n'!AJ47</f>
        <v>35.456686670120845</v>
      </c>
      <c r="T48" s="118">
        <f>'Response zone f''n'!AJ46</f>
        <v>34.924990693655303</v>
      </c>
      <c r="U48" s="118">
        <f t="shared" si="8"/>
        <v>5.3169597646554219E-3</v>
      </c>
      <c r="V48" s="118">
        <f t="shared" si="9"/>
        <v>4.5120817983361334</v>
      </c>
      <c r="W48" s="66">
        <f>'Response zone f''n'!AI47</f>
        <v>55.729435592421062</v>
      </c>
      <c r="X48" s="66">
        <f>'Response zone f''n'!AI46</f>
        <v>55.295655135591041</v>
      </c>
      <c r="Y48" s="66">
        <f t="shared" si="10"/>
        <v>4.337804568300214E-3</v>
      </c>
      <c r="Z48" s="66">
        <f t="shared" si="11"/>
        <v>6.4427016784841378</v>
      </c>
      <c r="AA48" s="118">
        <f>'Response zone f''n'!AH47</f>
        <v>66.403755012877738</v>
      </c>
      <c r="AB48" s="118">
        <f>'Response zone f''n'!AH46</f>
        <v>66.060939385756811</v>
      </c>
      <c r="AC48" s="118">
        <f t="shared" si="12"/>
        <v>3.428156271209275E-3</v>
      </c>
      <c r="AD48" s="118">
        <f t="shared" si="13"/>
        <v>4.967623872538633</v>
      </c>
      <c r="AE48" s="66">
        <f>'Response zone f''n'!H47</f>
        <v>49.494564624646287</v>
      </c>
      <c r="AF48" s="66">
        <f>'Response zone f''n'!H46</f>
        <v>49.032944725373191</v>
      </c>
      <c r="AG48" s="66">
        <f t="shared" si="14"/>
        <v>4.6161989927309575E-3</v>
      </c>
      <c r="AH48" s="66">
        <f t="shared" si="15"/>
        <v>2.2641527280108007</v>
      </c>
      <c r="AI48" s="118">
        <f>'Response zone f''n'!H47</f>
        <v>49.494564624646287</v>
      </c>
      <c r="AJ48" s="118">
        <f>'Response zone f''n'!H46</f>
        <v>49.032944725373191</v>
      </c>
      <c r="AK48" s="118">
        <f t="shared" si="16"/>
        <v>4.6161989927309575E-3</v>
      </c>
      <c r="AL48" s="118">
        <f t="shared" si="17"/>
        <v>3.2519268961513905</v>
      </c>
      <c r="AM48" s="66">
        <f>'Response zone f''n'!H47</f>
        <v>49.494564624646287</v>
      </c>
      <c r="AN48" s="66">
        <f>'Response zone f''n'!H46</f>
        <v>49.032944725373191</v>
      </c>
      <c r="AO48" s="66">
        <f t="shared" si="18"/>
        <v>4.6161989927309575E-3</v>
      </c>
      <c r="AP48" s="66">
        <f t="shared" si="19"/>
        <v>6.7419157905569103</v>
      </c>
      <c r="AQ48" s="118">
        <f>'Response zone f''n'!T47</f>
        <v>73.87744142230089</v>
      </c>
      <c r="AR48" s="118">
        <f>'Response zone f''n'!T46</f>
        <v>73.606695888528037</v>
      </c>
      <c r="AS48" s="118">
        <f t="shared" si="20"/>
        <v>2.7074553377285327E-3</v>
      </c>
      <c r="AT48" s="118">
        <f t="shared" si="21"/>
        <v>2.4625761824630565</v>
      </c>
      <c r="AU48" s="66">
        <f>'Response zone f''n'!AF47</f>
        <v>85.243792556852753</v>
      </c>
      <c r="AV48" s="66">
        <f>'Response zone f''n'!AF46</f>
        <v>85.091929785582124</v>
      </c>
      <c r="AW48" s="160">
        <f t="shared" si="22"/>
        <v>1.5186277127062907E-3</v>
      </c>
      <c r="AX48" s="66">
        <f t="shared" si="23"/>
        <v>0.35568034788749775</v>
      </c>
      <c r="AY48" s="118">
        <f>'Response zone f''n'!U47</f>
        <v>57.872138239897943</v>
      </c>
      <c r="AZ48" s="118">
        <f>'Response zone f''n'!U46</f>
        <v>57.456313784848035</v>
      </c>
      <c r="BA48" s="118">
        <f t="shared" si="24"/>
        <v>4.1582445504990771E-3</v>
      </c>
      <c r="BB48" s="118">
        <f t="shared" si="25"/>
        <v>2.2935699325696213</v>
      </c>
      <c r="BC48" s="66">
        <f>'Response zone f''n'!T47</f>
        <v>73.87744142230089</v>
      </c>
      <c r="BD48" s="66">
        <f>'Response zone f''n'!T46</f>
        <v>73.606695888528037</v>
      </c>
      <c r="BE48" s="66">
        <f t="shared" si="26"/>
        <v>2.7074553377285327E-3</v>
      </c>
      <c r="BF48" s="66">
        <f t="shared" si="27"/>
        <v>2.0310238839138344</v>
      </c>
      <c r="BG48" s="118">
        <f>'Response zone f''n'!AG47</f>
        <v>76.978638141778816</v>
      </c>
      <c r="BH48" s="118">
        <f>'Response zone f''n'!AG46</f>
        <v>76.739225175551454</v>
      </c>
      <c r="BI48" s="118">
        <f t="shared" si="28"/>
        <v>2.3941296622736275E-3</v>
      </c>
      <c r="BJ48" s="118">
        <f t="shared" si="29"/>
        <v>3.166850524732653</v>
      </c>
      <c r="BK48" s="66">
        <f>'Response zone f''n'!U47</f>
        <v>57.872138239897943</v>
      </c>
      <c r="BL48" s="66">
        <f>'Response zone f''n'!U46</f>
        <v>57.456313784848035</v>
      </c>
      <c r="BM48" s="66">
        <f t="shared" si="30"/>
        <v>4.1582445504990771E-3</v>
      </c>
      <c r="BN48" s="66">
        <f t="shared" si="31"/>
        <v>6.3031613553448897</v>
      </c>
      <c r="BO48" s="118">
        <f>'Response zone f''n'!H47</f>
        <v>49.494564624646287</v>
      </c>
      <c r="BP48" s="118">
        <f>'Response zone f''n'!H46</f>
        <v>49.032944725373191</v>
      </c>
      <c r="BQ48" s="118">
        <f t="shared" si="32"/>
        <v>4.6161989927309575E-3</v>
      </c>
      <c r="BR48" s="118">
        <f t="shared" si="33"/>
        <v>0</v>
      </c>
      <c r="BS48" s="66">
        <f>'Response zone f''n'!I47</f>
        <v>30.731947164983342</v>
      </c>
      <c r="BT48" s="66">
        <f>'Response zone f''n'!I46</f>
        <v>30.202903827726434</v>
      </c>
      <c r="BU48" s="66">
        <f t="shared" si="34"/>
        <v>5.290433372569083E-3</v>
      </c>
      <c r="BV48" s="66">
        <f t="shared" si="35"/>
        <v>26.91392011994995</v>
      </c>
      <c r="BW48" s="118">
        <f>'Response zone f''n'!H47</f>
        <v>49.494564624646287</v>
      </c>
      <c r="BX48" s="118">
        <f>'Response zone f''n'!H46</f>
        <v>49.032944725373191</v>
      </c>
      <c r="BY48" s="118">
        <f t="shared" si="36"/>
        <v>4.6161989927309575E-3</v>
      </c>
      <c r="BZ48" s="118">
        <f t="shared" si="37"/>
        <v>39.97454668607002</v>
      </c>
      <c r="CA48" s="66">
        <f>'Response zone f''n'!H47</f>
        <v>49.494564624646287</v>
      </c>
      <c r="CB48" s="66">
        <f>'Response zone f''n'!H46</f>
        <v>49.032944725373191</v>
      </c>
      <c r="CC48" s="66">
        <f t="shared" si="38"/>
        <v>4.6161989927309575E-3</v>
      </c>
      <c r="CD48" s="66">
        <f t="shared" si="39"/>
        <v>7.5659765537442771</v>
      </c>
      <c r="CE48" s="118">
        <f>'Response zone f''n'!I47</f>
        <v>30.731947164983342</v>
      </c>
      <c r="CF48" s="118">
        <f>'Response zone f''n'!I46</f>
        <v>30.202903827726434</v>
      </c>
      <c r="CG48" s="118">
        <f t="shared" si="40"/>
        <v>5.290433372569083E-3</v>
      </c>
      <c r="CH48" s="118">
        <f t="shared" si="41"/>
        <v>6.1566851503336837</v>
      </c>
      <c r="CI48" s="66">
        <f>'Response zone f''n'!T47</f>
        <v>73.87744142230089</v>
      </c>
      <c r="CJ48" s="66">
        <f>'Response zone f''n'!T46</f>
        <v>73.606695888528037</v>
      </c>
      <c r="CK48" s="66">
        <f t="shared" si="42"/>
        <v>2.7074553377285327E-3</v>
      </c>
      <c r="CL48" s="66">
        <f t="shared" si="43"/>
        <v>1.0224932509180173</v>
      </c>
      <c r="CM48" s="118">
        <f>'Response zone f''n'!O47</f>
        <v>42.253322021749639</v>
      </c>
      <c r="CN48" s="118">
        <f>'Response zone f''n'!O46</f>
        <v>41.806914133167247</v>
      </c>
      <c r="CO48" s="118">
        <f t="shared" si="44"/>
        <v>4.4640788858239236E-3</v>
      </c>
      <c r="CP48" s="118">
        <f t="shared" si="45"/>
        <v>0.70175320085152071</v>
      </c>
      <c r="CQ48" s="66">
        <f>'Response zone f''n'!U47</f>
        <v>57.872138239897943</v>
      </c>
      <c r="CR48" s="66">
        <f>'Response zone f''n'!U46</f>
        <v>57.456313784848035</v>
      </c>
      <c r="CS48" s="66">
        <f t="shared" si="46"/>
        <v>4.1582445504990771E-3</v>
      </c>
      <c r="CT48" s="66">
        <f t="shared" si="47"/>
        <v>0.98883887059778164</v>
      </c>
      <c r="CU48" s="118">
        <f>'Response zone f''n'!AB47</f>
        <v>46.84361119436705</v>
      </c>
      <c r="CV48" s="118">
        <f>'Response zone f''n'!AB46</f>
        <v>46.357868208028094</v>
      </c>
      <c r="CW48" s="118">
        <f t="shared" si="48"/>
        <v>4.8574298633895551E-3</v>
      </c>
      <c r="CX48" s="118">
        <f t="shared" si="49"/>
        <v>0</v>
      </c>
    </row>
    <row r="49" spans="1:102" x14ac:dyDescent="0.25">
      <c r="A49" s="66">
        <v>2056</v>
      </c>
      <c r="B49" s="163">
        <v>46</v>
      </c>
      <c r="C49" s="111">
        <f>'Response zone f''n'!I48</f>
        <v>31.24970264724055</v>
      </c>
      <c r="D49" s="111">
        <f>'Response zone f''n'!I47</f>
        <v>30.731947164983342</v>
      </c>
      <c r="E49" s="118">
        <f t="shared" si="0"/>
        <v>5.1775548225720773E-3</v>
      </c>
      <c r="F49" s="118">
        <f t="shared" si="1"/>
        <v>3.3852973120920611</v>
      </c>
      <c r="G49" s="66">
        <f>'Response zone f''n'!H48</f>
        <v>49.943692975459591</v>
      </c>
      <c r="H49" s="66">
        <f>'Response zone f''n'!H47</f>
        <v>49.494564624646287</v>
      </c>
      <c r="I49" s="66">
        <f t="shared" si="2"/>
        <v>4.4912835081330369E-3</v>
      </c>
      <c r="J49" s="66">
        <f t="shared" si="3"/>
        <v>0.58795841533320414</v>
      </c>
      <c r="K49" s="118">
        <f>'Response zone f''n'!H48</f>
        <v>49.943692975459591</v>
      </c>
      <c r="L49" s="118">
        <f>'Response zone f''n'!H47</f>
        <v>49.494564624646287</v>
      </c>
      <c r="M49" s="118">
        <f t="shared" si="4"/>
        <v>4.4912835081330369E-3</v>
      </c>
      <c r="N49" s="118">
        <f t="shared" si="5"/>
        <v>1.9162099263359429</v>
      </c>
      <c r="O49" s="66">
        <f>'Response zone f''n'!AH48</f>
        <v>66.736171741989963</v>
      </c>
      <c r="P49" s="66">
        <f>'Response zone f''n'!AH47</f>
        <v>66.403755012877738</v>
      </c>
      <c r="Q49" s="66">
        <f t="shared" si="6"/>
        <v>3.3241672911222507E-3</v>
      </c>
      <c r="R49" s="66">
        <f t="shared" si="7"/>
        <v>1.4199731066132102</v>
      </c>
      <c r="S49" s="118">
        <f>'Response zone f''n'!AJ48</f>
        <v>35.975939901243763</v>
      </c>
      <c r="T49" s="118">
        <f>'Response zone f''n'!AJ47</f>
        <v>35.456686670120845</v>
      </c>
      <c r="U49" s="118">
        <f t="shared" si="8"/>
        <v>5.1925323112291723E-3</v>
      </c>
      <c r="V49" s="118">
        <f t="shared" si="9"/>
        <v>4.4064900931759796</v>
      </c>
      <c r="W49" s="66">
        <f>'Response zone f''n'!AI48</f>
        <v>56.150717640489944</v>
      </c>
      <c r="X49" s="66">
        <f>'Response zone f''n'!AI47</f>
        <v>55.729435592421062</v>
      </c>
      <c r="Y49" s="66">
        <f t="shared" si="10"/>
        <v>4.2128204806888194E-3</v>
      </c>
      <c r="Z49" s="66">
        <f t="shared" si="11"/>
        <v>6.2570697122765688</v>
      </c>
      <c r="AA49" s="118">
        <f>'Response zone f''n'!AH48</f>
        <v>66.736171741989963</v>
      </c>
      <c r="AB49" s="118">
        <f>'Response zone f''n'!AH47</f>
        <v>66.403755012877738</v>
      </c>
      <c r="AC49" s="118">
        <f t="shared" si="12"/>
        <v>3.3241672911222507E-3</v>
      </c>
      <c r="AD49" s="118">
        <f t="shared" si="13"/>
        <v>4.8169370020772044</v>
      </c>
      <c r="AE49" s="66">
        <f>'Response zone f''n'!H48</f>
        <v>49.943692975459591</v>
      </c>
      <c r="AF49" s="66">
        <f>'Response zone f''n'!H47</f>
        <v>49.494564624646287</v>
      </c>
      <c r="AG49" s="66">
        <f t="shared" si="14"/>
        <v>4.4912835081330369E-3</v>
      </c>
      <c r="AH49" s="66">
        <f t="shared" si="15"/>
        <v>2.2028841961150705</v>
      </c>
      <c r="AI49" s="118">
        <f>'Response zone f''n'!H48</f>
        <v>49.943692975459591</v>
      </c>
      <c r="AJ49" s="118">
        <f>'Response zone f''n'!H47</f>
        <v>49.494564624646287</v>
      </c>
      <c r="AK49" s="118">
        <f t="shared" si="16"/>
        <v>4.4912835081330369E-3</v>
      </c>
      <c r="AL49" s="118">
        <f t="shared" si="17"/>
        <v>3.1639289513597073</v>
      </c>
      <c r="AM49" s="66">
        <f>'Response zone f''n'!H48</f>
        <v>49.943692975459591</v>
      </c>
      <c r="AN49" s="66">
        <f>'Response zone f''n'!H47</f>
        <v>49.494564624646287</v>
      </c>
      <c r="AO49" s="66">
        <f t="shared" si="18"/>
        <v>4.4912835081330369E-3</v>
      </c>
      <c r="AP49" s="66">
        <f t="shared" si="19"/>
        <v>6.559477884517344</v>
      </c>
      <c r="AQ49" s="118">
        <f>'Response zone f''n'!T48</f>
        <v>74.13977734229961</v>
      </c>
      <c r="AR49" s="118">
        <f>'Response zone f''n'!T47</f>
        <v>73.87744142230089</v>
      </c>
      <c r="AS49" s="118">
        <f t="shared" si="20"/>
        <v>2.6233591999871918E-3</v>
      </c>
      <c r="AT49" s="118">
        <f t="shared" si="21"/>
        <v>2.3860862241789418</v>
      </c>
      <c r="AU49" s="66">
        <f>'Response zone f''n'!AF48</f>
        <v>85.390848333271549</v>
      </c>
      <c r="AV49" s="66">
        <f>'Response zone f''n'!AF47</f>
        <v>85.243792556852753</v>
      </c>
      <c r="AW49" s="160">
        <f t="shared" si="22"/>
        <v>1.4705577641879585E-3</v>
      </c>
      <c r="AX49" s="66">
        <f t="shared" si="23"/>
        <v>0.34442180448750565</v>
      </c>
      <c r="AY49" s="118">
        <f>'Response zone f''n'!U48</f>
        <v>58.275845633654257</v>
      </c>
      <c r="AZ49" s="118">
        <f>'Response zone f''n'!U47</f>
        <v>57.872138239897943</v>
      </c>
      <c r="BA49" s="118">
        <f t="shared" si="24"/>
        <v>4.037073937563136E-3</v>
      </c>
      <c r="BB49" s="118">
        <f t="shared" si="25"/>
        <v>2.2267356540259144</v>
      </c>
      <c r="BC49" s="66">
        <f>'Response zone f''n'!T48</f>
        <v>74.13977734229961</v>
      </c>
      <c r="BD49" s="66">
        <f>'Response zone f''n'!T47</f>
        <v>73.87744142230089</v>
      </c>
      <c r="BE49" s="66">
        <f t="shared" si="26"/>
        <v>2.6233591999871918E-3</v>
      </c>
      <c r="BF49" s="66">
        <f t="shared" si="27"/>
        <v>1.9679383504546313</v>
      </c>
      <c r="BG49" s="118">
        <f>'Response zone f''n'!AG48</f>
        <v>77.21055876639285</v>
      </c>
      <c r="BH49" s="118">
        <f>'Response zone f''n'!AG47</f>
        <v>76.978638141778816</v>
      </c>
      <c r="BI49" s="118">
        <f t="shared" si="28"/>
        <v>2.3192062461403398E-3</v>
      </c>
      <c r="BJ49" s="118">
        <f t="shared" si="29"/>
        <v>3.0677450905386099</v>
      </c>
      <c r="BK49" s="66">
        <f>'Response zone f''n'!U48</f>
        <v>58.275845633654257</v>
      </c>
      <c r="BL49" s="66">
        <f>'Response zone f''n'!U47</f>
        <v>57.872138239897943</v>
      </c>
      <c r="BM49" s="66">
        <f t="shared" si="30"/>
        <v>4.037073937563136E-3</v>
      </c>
      <c r="BN49" s="66">
        <f t="shared" si="31"/>
        <v>6.119488193368495</v>
      </c>
      <c r="BO49" s="118">
        <f>'Response zone f''n'!H48</f>
        <v>49.943692975459591</v>
      </c>
      <c r="BP49" s="118">
        <f>'Response zone f''n'!H47</f>
        <v>49.494564624646287</v>
      </c>
      <c r="BQ49" s="118">
        <f t="shared" si="32"/>
        <v>4.4912835081330369E-3</v>
      </c>
      <c r="BR49" s="118">
        <f t="shared" si="33"/>
        <v>0</v>
      </c>
      <c r="BS49" s="66">
        <f>'Response zone f''n'!I48</f>
        <v>31.24970264724055</v>
      </c>
      <c r="BT49" s="66">
        <f>'Response zone f''n'!I47</f>
        <v>30.731947164983342</v>
      </c>
      <c r="BU49" s="66">
        <f t="shared" si="34"/>
        <v>5.1775548225720773E-3</v>
      </c>
      <c r="BV49" s="66">
        <f t="shared" si="35"/>
        <v>26.339675239818341</v>
      </c>
      <c r="BW49" s="118">
        <f>'Response zone f''n'!H48</f>
        <v>49.943692975459591</v>
      </c>
      <c r="BX49" s="118">
        <f>'Response zone f''n'!H47</f>
        <v>49.494564624646287</v>
      </c>
      <c r="BY49" s="118">
        <f t="shared" si="36"/>
        <v>4.4912835081330369E-3</v>
      </c>
      <c r="BZ49" s="118">
        <f t="shared" si="37"/>
        <v>38.892825582032756</v>
      </c>
      <c r="CA49" s="66">
        <f>'Response zone f''n'!H48</f>
        <v>49.943692975459591</v>
      </c>
      <c r="CB49" s="66">
        <f>'Response zone f''n'!H47</f>
        <v>49.494564624646287</v>
      </c>
      <c r="CC49" s="66">
        <f t="shared" si="38"/>
        <v>4.4912835081330369E-3</v>
      </c>
      <c r="CD49" s="66">
        <f t="shared" si="39"/>
        <v>7.3612393599717132</v>
      </c>
      <c r="CE49" s="118">
        <f>'Response zone f''n'!I48</f>
        <v>31.24970264724055</v>
      </c>
      <c r="CF49" s="118">
        <f>'Response zone f''n'!I47</f>
        <v>30.731947164983342</v>
      </c>
      <c r="CG49" s="118">
        <f t="shared" si="40"/>
        <v>5.1775548225720773E-3</v>
      </c>
      <c r="CH49" s="118">
        <f t="shared" si="41"/>
        <v>6.0253239472683315</v>
      </c>
      <c r="CI49" s="66">
        <f>'Response zone f''n'!T48</f>
        <v>74.13977734229961</v>
      </c>
      <c r="CJ49" s="66">
        <f>'Response zone f''n'!T47</f>
        <v>73.87744142230089</v>
      </c>
      <c r="CK49" s="66">
        <f t="shared" si="42"/>
        <v>2.6233591999871918E-3</v>
      </c>
      <c r="CL49" s="66">
        <f t="shared" si="43"/>
        <v>0.99073363809244297</v>
      </c>
      <c r="CM49" s="118">
        <f>'Response zone f''n'!O48</f>
        <v>42.68918933456375</v>
      </c>
      <c r="CN49" s="118">
        <f>'Response zone f''n'!O47</f>
        <v>42.253322021749639</v>
      </c>
      <c r="CO49" s="118">
        <f t="shared" si="44"/>
        <v>4.3586731281411058E-3</v>
      </c>
      <c r="CP49" s="118">
        <f t="shared" si="45"/>
        <v>0.68518341574378183</v>
      </c>
      <c r="CQ49" s="66">
        <f>'Response zone f''n'!U48</f>
        <v>58.275845633654257</v>
      </c>
      <c r="CR49" s="66">
        <f>'Response zone f''n'!U47</f>
        <v>57.872138239897943</v>
      </c>
      <c r="CS49" s="66">
        <f t="shared" si="46"/>
        <v>4.037073937563136E-3</v>
      </c>
      <c r="CT49" s="66">
        <f t="shared" si="47"/>
        <v>0.96002425650038892</v>
      </c>
      <c r="CU49" s="118">
        <f>'Response zone f''n'!AB48</f>
        <v>47.316342190914575</v>
      </c>
      <c r="CV49" s="118">
        <f>'Response zone f''n'!AB47</f>
        <v>46.84361119436705</v>
      </c>
      <c r="CW49" s="118">
        <f t="shared" si="48"/>
        <v>4.7273099654752569E-3</v>
      </c>
      <c r="CX49" s="118">
        <f t="shared" si="49"/>
        <v>0</v>
      </c>
    </row>
    <row r="50" spans="1:102" x14ac:dyDescent="0.25">
      <c r="A50" s="66">
        <v>2057</v>
      </c>
      <c r="B50" s="163">
        <v>47</v>
      </c>
      <c r="C50" s="111">
        <f>'Response zone f''n'!I49</f>
        <v>31.756528496888819</v>
      </c>
      <c r="D50" s="111">
        <f>'Response zone f''n'!I48</f>
        <v>31.24970264724055</v>
      </c>
      <c r="E50" s="118">
        <f t="shared" si="0"/>
        <v>5.0682584964826917E-3</v>
      </c>
      <c r="F50" s="118">
        <f t="shared" si="1"/>
        <v>3.3138348995032305</v>
      </c>
      <c r="G50" s="66">
        <f>'Response zone f''n'!H49</f>
        <v>50.380879878409111</v>
      </c>
      <c r="H50" s="66">
        <f>'Response zone f''n'!H48</f>
        <v>49.943692975459591</v>
      </c>
      <c r="I50" s="66">
        <f t="shared" si="2"/>
        <v>4.371869029495201E-3</v>
      </c>
      <c r="J50" s="66">
        <f t="shared" si="3"/>
        <v>0.57232574652024637</v>
      </c>
      <c r="K50" s="118">
        <f>'Response zone f''n'!H49</f>
        <v>50.380879878409111</v>
      </c>
      <c r="L50" s="118">
        <f>'Response zone f''n'!H48</f>
        <v>49.943692975459591</v>
      </c>
      <c r="M50" s="118">
        <f t="shared" si="4"/>
        <v>4.371869029495201E-3</v>
      </c>
      <c r="N50" s="118">
        <f t="shared" si="5"/>
        <v>1.8652616375228033</v>
      </c>
      <c r="O50" s="66">
        <f>'Response zone f''n'!AH49</f>
        <v>67.058706478343439</v>
      </c>
      <c r="P50" s="66">
        <f>'Response zone f''n'!AH48</f>
        <v>66.736171741989963</v>
      </c>
      <c r="Q50" s="66">
        <f t="shared" si="6"/>
        <v>3.2253473635347517E-3</v>
      </c>
      <c r="R50" s="66">
        <f t="shared" si="7"/>
        <v>1.3777605380862092</v>
      </c>
      <c r="S50" s="118">
        <f>'Response zone f''n'!AJ49</f>
        <v>36.48320259700229</v>
      </c>
      <c r="T50" s="118">
        <f>'Response zone f''n'!AJ48</f>
        <v>35.975939901243763</v>
      </c>
      <c r="U50" s="118">
        <f t="shared" si="8"/>
        <v>5.0726269575852708E-3</v>
      </c>
      <c r="V50" s="118">
        <f t="shared" si="9"/>
        <v>4.3047359352272654</v>
      </c>
      <c r="W50" s="66">
        <f>'Response zone f''n'!AI49</f>
        <v>56.560088965029976</v>
      </c>
      <c r="X50" s="66">
        <f>'Response zone f''n'!AI48</f>
        <v>56.150717640489944</v>
      </c>
      <c r="Y50" s="66">
        <f t="shared" si="10"/>
        <v>4.093713245400323E-3</v>
      </c>
      <c r="Z50" s="66">
        <f t="shared" si="11"/>
        <v>6.0801663104219532</v>
      </c>
      <c r="AA50" s="118">
        <f>'Response zone f''n'!AH49</f>
        <v>67.058706478343439</v>
      </c>
      <c r="AB50" s="118">
        <f>'Response zone f''n'!AH48</f>
        <v>66.736171741989963</v>
      </c>
      <c r="AC50" s="118">
        <f t="shared" si="12"/>
        <v>3.2253473635347517E-3</v>
      </c>
      <c r="AD50" s="118">
        <f t="shared" si="13"/>
        <v>4.6737404286044804</v>
      </c>
      <c r="AE50" s="66">
        <f>'Response zone f''n'!H49</f>
        <v>50.380879878409111</v>
      </c>
      <c r="AF50" s="66">
        <f>'Response zone f''n'!H48</f>
        <v>49.943692975459591</v>
      </c>
      <c r="AG50" s="66">
        <f t="shared" si="14"/>
        <v>4.371869029495201E-3</v>
      </c>
      <c r="AH50" s="66">
        <f t="shared" si="15"/>
        <v>2.1443137969625221</v>
      </c>
      <c r="AI50" s="118">
        <f>'Response zone f''n'!H49</f>
        <v>50.380879878409111</v>
      </c>
      <c r="AJ50" s="118">
        <f>'Response zone f''n'!H48</f>
        <v>49.943692975459591</v>
      </c>
      <c r="AK50" s="118">
        <f t="shared" si="16"/>
        <v>4.371869029495201E-3</v>
      </c>
      <c r="AL50" s="118">
        <f t="shared" si="17"/>
        <v>3.0798062444565244</v>
      </c>
      <c r="AM50" s="66">
        <f>'Response zone f''n'!H49</f>
        <v>50.380879878409111</v>
      </c>
      <c r="AN50" s="66">
        <f>'Response zone f''n'!H48</f>
        <v>49.943692975459591</v>
      </c>
      <c r="AO50" s="66">
        <f t="shared" si="18"/>
        <v>4.371869029495201E-3</v>
      </c>
      <c r="AP50" s="66">
        <f t="shared" si="19"/>
        <v>6.385074146633146</v>
      </c>
      <c r="AQ50" s="118">
        <f>'Response zone f''n'!T49</f>
        <v>74.39413226851515</v>
      </c>
      <c r="AR50" s="118">
        <f>'Response zone f''n'!T48</f>
        <v>74.13977734229961</v>
      </c>
      <c r="AS50" s="118">
        <f t="shared" si="20"/>
        <v>2.5435492621554089E-3</v>
      </c>
      <c r="AT50" s="118">
        <f t="shared" si="21"/>
        <v>2.3134947951386775</v>
      </c>
      <c r="AU50" s="66">
        <f>'Response zone f''n'!AF49</f>
        <v>85.533347614538542</v>
      </c>
      <c r="AV50" s="66">
        <f>'Response zone f''n'!AF48</f>
        <v>85.390848333271549</v>
      </c>
      <c r="AW50" s="160">
        <f t="shared" si="22"/>
        <v>1.4249928126699274E-3</v>
      </c>
      <c r="AX50" s="66">
        <f t="shared" si="23"/>
        <v>0.333749960643349</v>
      </c>
      <c r="AY50" s="118">
        <f>'Response zone f''n'!U49</f>
        <v>58.66801298541661</v>
      </c>
      <c r="AZ50" s="118">
        <f>'Response zone f''n'!U48</f>
        <v>58.275845633654257</v>
      </c>
      <c r="BA50" s="118">
        <f t="shared" si="24"/>
        <v>3.9216735176235314E-3</v>
      </c>
      <c r="BB50" s="118">
        <f t="shared" si="25"/>
        <v>2.1630840505271212</v>
      </c>
      <c r="BC50" s="66">
        <f>'Response zone f''n'!T49</f>
        <v>74.39413226851515</v>
      </c>
      <c r="BD50" s="66">
        <f>'Response zone f''n'!T48</f>
        <v>74.13977734229961</v>
      </c>
      <c r="BE50" s="66">
        <f t="shared" si="26"/>
        <v>2.5435492621554089E-3</v>
      </c>
      <c r="BF50" s="66">
        <f t="shared" si="27"/>
        <v>1.9080681514337223</v>
      </c>
      <c r="BG50" s="118">
        <f>'Response zone f''n'!AG49</f>
        <v>77.435372027258012</v>
      </c>
      <c r="BH50" s="118">
        <f>'Response zone f''n'!AG48</f>
        <v>77.21055876639285</v>
      </c>
      <c r="BI50" s="118">
        <f t="shared" si="28"/>
        <v>2.2481326086516164E-3</v>
      </c>
      <c r="BJ50" s="118">
        <f t="shared" si="29"/>
        <v>2.9737319759932301</v>
      </c>
      <c r="BK50" s="66">
        <f>'Response zone f''n'!U49</f>
        <v>58.66801298541661</v>
      </c>
      <c r="BL50" s="66">
        <f>'Response zone f''n'!U48</f>
        <v>58.275845633654257</v>
      </c>
      <c r="BM50" s="66">
        <f t="shared" si="30"/>
        <v>3.9216735176235314E-3</v>
      </c>
      <c r="BN50" s="66">
        <f t="shared" si="31"/>
        <v>5.9445616207438556</v>
      </c>
      <c r="BO50" s="118">
        <f>'Response zone f''n'!H49</f>
        <v>50.380879878409111</v>
      </c>
      <c r="BP50" s="118">
        <f>'Response zone f''n'!H48</f>
        <v>49.943692975459591</v>
      </c>
      <c r="BQ50" s="118">
        <f t="shared" si="32"/>
        <v>4.371869029495201E-3</v>
      </c>
      <c r="BR50" s="118">
        <f t="shared" si="33"/>
        <v>0</v>
      </c>
      <c r="BS50" s="66">
        <f>'Response zone f''n'!I49</f>
        <v>31.756528496888819</v>
      </c>
      <c r="BT50" s="66">
        <f>'Response zone f''n'!I48</f>
        <v>31.24970264724055</v>
      </c>
      <c r="BU50" s="66">
        <f t="shared" si="34"/>
        <v>5.0682584964826917E-3</v>
      </c>
      <c r="BV50" s="66">
        <f t="shared" si="35"/>
        <v>25.78365413859327</v>
      </c>
      <c r="BW50" s="118">
        <f>'Response zone f''n'!H49</f>
        <v>50.380879878409111</v>
      </c>
      <c r="BX50" s="118">
        <f>'Response zone f''n'!H48</f>
        <v>49.943692975459591</v>
      </c>
      <c r="BY50" s="118">
        <f t="shared" si="36"/>
        <v>4.371869029495201E-3</v>
      </c>
      <c r="BZ50" s="118">
        <f t="shared" si="37"/>
        <v>37.858741120158889</v>
      </c>
      <c r="CA50" s="66">
        <f>'Response zone f''n'!H49</f>
        <v>50.380879878409111</v>
      </c>
      <c r="CB50" s="66">
        <f>'Response zone f''n'!H48</f>
        <v>49.943692975459591</v>
      </c>
      <c r="CC50" s="66">
        <f t="shared" si="38"/>
        <v>4.371869029495201E-3</v>
      </c>
      <c r="CD50" s="66">
        <f t="shared" si="39"/>
        <v>7.1655183464334824</v>
      </c>
      <c r="CE50" s="118">
        <f>'Response zone f''n'!I49</f>
        <v>31.756528496888819</v>
      </c>
      <c r="CF50" s="118">
        <f>'Response zone f''n'!I48</f>
        <v>31.24970264724055</v>
      </c>
      <c r="CG50" s="118">
        <f t="shared" si="40"/>
        <v>5.0682584964826917E-3</v>
      </c>
      <c r="CH50" s="118">
        <f t="shared" si="41"/>
        <v>5.898131518891943</v>
      </c>
      <c r="CI50" s="66">
        <f>'Response zone f''n'!T49</f>
        <v>74.39413226851515</v>
      </c>
      <c r="CJ50" s="66">
        <f>'Response zone f''n'!T48</f>
        <v>74.13977734229961</v>
      </c>
      <c r="CK50" s="66">
        <f t="shared" si="42"/>
        <v>2.5435492621554089E-3</v>
      </c>
      <c r="CL50" s="66">
        <f t="shared" si="43"/>
        <v>0.96059274466679234</v>
      </c>
      <c r="CM50" s="118">
        <f>'Response zone f''n'!O49</f>
        <v>43.114931836404637</v>
      </c>
      <c r="CN50" s="118">
        <f>'Response zone f''n'!O48</f>
        <v>42.68918933456375</v>
      </c>
      <c r="CO50" s="118">
        <f t="shared" si="44"/>
        <v>4.2574250184088669E-3</v>
      </c>
      <c r="CP50" s="118">
        <f t="shared" si="45"/>
        <v>0.66926721289387381</v>
      </c>
      <c r="CQ50" s="66">
        <f>'Response zone f''n'!U49</f>
        <v>58.66801298541661</v>
      </c>
      <c r="CR50" s="66">
        <f>'Response zone f''n'!U48</f>
        <v>58.275845633654257</v>
      </c>
      <c r="CS50" s="66">
        <f t="shared" si="46"/>
        <v>3.9216735176235314E-3</v>
      </c>
      <c r="CT50" s="66">
        <f t="shared" si="47"/>
        <v>0.93258180583791106</v>
      </c>
      <c r="CU50" s="118">
        <f>'Response zone f''n'!AB49</f>
        <v>47.776625372463045</v>
      </c>
      <c r="CV50" s="118">
        <f>'Response zone f''n'!AB48</f>
        <v>47.316342190914575</v>
      </c>
      <c r="CW50" s="118">
        <f t="shared" si="48"/>
        <v>4.6028318154846919E-3</v>
      </c>
      <c r="CX50" s="118">
        <f t="shared" si="49"/>
        <v>0</v>
      </c>
    </row>
    <row r="51" spans="1:102" x14ac:dyDescent="0.25">
      <c r="A51" s="66">
        <v>2058</v>
      </c>
      <c r="B51" s="163">
        <v>48</v>
      </c>
      <c r="C51" s="111">
        <f>'Response zone f''n'!I50</f>
        <v>32.252770238368321</v>
      </c>
      <c r="D51" s="111">
        <f>'Response zone f''n'!I49</f>
        <v>31.756528496888819</v>
      </c>
      <c r="E51" s="118">
        <f t="shared" si="0"/>
        <v>4.9624174147950128E-3</v>
      </c>
      <c r="F51" s="118">
        <f t="shared" si="1"/>
        <v>3.2446316671619417</v>
      </c>
      <c r="G51" s="66">
        <f>'Response zone f''n'!H50</f>
        <v>50.806642406515145</v>
      </c>
      <c r="H51" s="66">
        <f>'Response zone f''n'!H49</f>
        <v>50.380879878409111</v>
      </c>
      <c r="I51" s="66">
        <f t="shared" si="2"/>
        <v>4.2576252810603418E-3</v>
      </c>
      <c r="J51" s="66">
        <f t="shared" si="3"/>
        <v>0.55736998316889053</v>
      </c>
      <c r="K51" s="118">
        <f>'Response zone f''n'!H50</f>
        <v>50.806642406515145</v>
      </c>
      <c r="L51" s="118">
        <f>'Response zone f''n'!H49</f>
        <v>50.380879878409111</v>
      </c>
      <c r="M51" s="118">
        <f t="shared" si="4"/>
        <v>4.2576252810603418E-3</v>
      </c>
      <c r="N51" s="118">
        <f t="shared" si="5"/>
        <v>1.8165194451458844</v>
      </c>
      <c r="O51" s="66">
        <f>'Response zone f''n'!AH50</f>
        <v>67.3718408579917</v>
      </c>
      <c r="P51" s="66">
        <f>'Response zone f''n'!AH49</f>
        <v>67.058706478343439</v>
      </c>
      <c r="Q51" s="66">
        <f t="shared" si="6"/>
        <v>3.1313437964826107E-3</v>
      </c>
      <c r="R51" s="66">
        <f t="shared" si="7"/>
        <v>1.3376053577208167</v>
      </c>
      <c r="S51" s="118">
        <f>'Response zone f''n'!AJ50</f>
        <v>36.978906318943459</v>
      </c>
      <c r="T51" s="118">
        <f>'Response zone f''n'!AJ49</f>
        <v>36.48320259700229</v>
      </c>
      <c r="U51" s="118">
        <f t="shared" si="8"/>
        <v>4.9570372194116885E-3</v>
      </c>
      <c r="V51" s="118">
        <f t="shared" si="9"/>
        <v>4.2066440976409671</v>
      </c>
      <c r="W51" s="66">
        <f>'Response zone f''n'!AI50</f>
        <v>56.958099461844512</v>
      </c>
      <c r="X51" s="66">
        <f>'Response zone f''n'!AI49</f>
        <v>56.560088965029976</v>
      </c>
      <c r="Y51" s="66">
        <f t="shared" si="10"/>
        <v>3.9801049681453546E-3</v>
      </c>
      <c r="Z51" s="66">
        <f t="shared" si="11"/>
        <v>5.911430207392053</v>
      </c>
      <c r="AA51" s="118">
        <f>'Response zone f''n'!AH50</f>
        <v>67.3718408579917</v>
      </c>
      <c r="AB51" s="118">
        <f>'Response zone f''n'!AH49</f>
        <v>67.058706478343439</v>
      </c>
      <c r="AC51" s="118">
        <f t="shared" si="12"/>
        <v>3.1313437964826107E-3</v>
      </c>
      <c r="AD51" s="118">
        <f t="shared" si="13"/>
        <v>4.5375230782713585</v>
      </c>
      <c r="AE51" s="66">
        <f>'Response zone f''n'!H50</f>
        <v>50.806642406515145</v>
      </c>
      <c r="AF51" s="66">
        <f>'Response zone f''n'!H49</f>
        <v>50.380879878409111</v>
      </c>
      <c r="AG51" s="66">
        <f t="shared" si="14"/>
        <v>4.2576252810603418E-3</v>
      </c>
      <c r="AH51" s="66">
        <f t="shared" si="15"/>
        <v>2.0882795369394422</v>
      </c>
      <c r="AI51" s="118">
        <f>'Response zone f''n'!H50</f>
        <v>50.806642406515145</v>
      </c>
      <c r="AJ51" s="118">
        <f>'Response zone f''n'!H49</f>
        <v>50.380879878409111</v>
      </c>
      <c r="AK51" s="118">
        <f t="shared" si="16"/>
        <v>4.2576252810603418E-3</v>
      </c>
      <c r="AL51" s="118">
        <f t="shared" si="17"/>
        <v>2.9993261094282282</v>
      </c>
      <c r="AM51" s="66">
        <f>'Response zone f''n'!H50</f>
        <v>50.806642406515145</v>
      </c>
      <c r="AN51" s="66">
        <f>'Response zone f''n'!H49</f>
        <v>50.380879878409111</v>
      </c>
      <c r="AO51" s="66">
        <f t="shared" si="18"/>
        <v>4.2576252810603418E-3</v>
      </c>
      <c r="AP51" s="66">
        <f t="shared" si="19"/>
        <v>6.2182222122260198</v>
      </c>
      <c r="AQ51" s="118">
        <f>'Response zone f''n'!T50</f>
        <v>74.640904819128579</v>
      </c>
      <c r="AR51" s="118">
        <f>'Response zone f''n'!T49</f>
        <v>74.39413226851515</v>
      </c>
      <c r="AS51" s="118">
        <f t="shared" si="20"/>
        <v>2.467725506134286E-3</v>
      </c>
      <c r="AT51" s="118">
        <f t="shared" si="21"/>
        <v>2.2445290127523427</v>
      </c>
      <c r="AU51" s="66">
        <f>'Response zone f''n'!AF50</f>
        <v>85.671522971216035</v>
      </c>
      <c r="AV51" s="66">
        <f>'Response zone f''n'!AF49</f>
        <v>85.533347614538542</v>
      </c>
      <c r="AW51" s="160">
        <f t="shared" si="22"/>
        <v>1.3817535667749326E-3</v>
      </c>
      <c r="AX51" s="66">
        <f t="shared" si="23"/>
        <v>0.32362282422034921</v>
      </c>
      <c r="AY51" s="118">
        <f>'Response zone f''n'!U50</f>
        <v>59.049179688207019</v>
      </c>
      <c r="AZ51" s="118">
        <f>'Response zone f''n'!U49</f>
        <v>58.66801298541661</v>
      </c>
      <c r="BA51" s="118">
        <f t="shared" si="24"/>
        <v>3.811667027904093E-3</v>
      </c>
      <c r="BB51" s="118">
        <f t="shared" si="25"/>
        <v>2.102407586181668</v>
      </c>
      <c r="BC51" s="66">
        <f>'Response zone f''n'!T50</f>
        <v>74.640904819128579</v>
      </c>
      <c r="BD51" s="66">
        <f>'Response zone f''n'!T49</f>
        <v>74.39413226851515</v>
      </c>
      <c r="BE51" s="66">
        <f t="shared" si="26"/>
        <v>2.467725506134286E-3</v>
      </c>
      <c r="BF51" s="66">
        <f t="shared" si="27"/>
        <v>1.8511882253640437</v>
      </c>
      <c r="BG51" s="118">
        <f>'Response zone f''n'!AG50</f>
        <v>77.653435733741517</v>
      </c>
      <c r="BH51" s="118">
        <f>'Response zone f''n'!AG49</f>
        <v>77.435372027258012</v>
      </c>
      <c r="BI51" s="118">
        <f t="shared" si="28"/>
        <v>2.1806370648350536E-3</v>
      </c>
      <c r="BJ51" s="118">
        <f t="shared" si="29"/>
        <v>2.8844518080387478</v>
      </c>
      <c r="BK51" s="66">
        <f>'Response zone f''n'!U50</f>
        <v>59.049179688207019</v>
      </c>
      <c r="BL51" s="66">
        <f>'Response zone f''n'!U49</f>
        <v>58.66801298541661</v>
      </c>
      <c r="BM51" s="66">
        <f t="shared" si="30"/>
        <v>3.811667027904093E-3</v>
      </c>
      <c r="BN51" s="66">
        <f t="shared" si="31"/>
        <v>5.7778112898251299</v>
      </c>
      <c r="BO51" s="118">
        <f>'Response zone f''n'!H50</f>
        <v>50.806642406515145</v>
      </c>
      <c r="BP51" s="118">
        <f>'Response zone f''n'!H49</f>
        <v>50.380879878409111</v>
      </c>
      <c r="BQ51" s="118">
        <f t="shared" si="32"/>
        <v>4.2576252810603418E-3</v>
      </c>
      <c r="BR51" s="118">
        <f t="shared" si="33"/>
        <v>0</v>
      </c>
      <c r="BS51" s="66">
        <f>'Response zone f''n'!I50</f>
        <v>32.252770238368321</v>
      </c>
      <c r="BT51" s="66">
        <f>'Response zone f''n'!I49</f>
        <v>31.756528496888819</v>
      </c>
      <c r="BU51" s="66">
        <f t="shared" si="34"/>
        <v>4.9624174147950128E-3</v>
      </c>
      <c r="BV51" s="66">
        <f t="shared" si="35"/>
        <v>25.24521083587231</v>
      </c>
      <c r="BW51" s="118">
        <f>'Response zone f''n'!H50</f>
        <v>50.806642406515145</v>
      </c>
      <c r="BX51" s="118">
        <f>'Response zone f''n'!H49</f>
        <v>50.380879878409111</v>
      </c>
      <c r="BY51" s="118">
        <f t="shared" si="36"/>
        <v>4.2576252810603418E-3</v>
      </c>
      <c r="BZ51" s="118">
        <f t="shared" si="37"/>
        <v>36.869433236639949</v>
      </c>
      <c r="CA51" s="66">
        <f>'Response zone f''n'!H50</f>
        <v>50.806642406515145</v>
      </c>
      <c r="CB51" s="66">
        <f>'Response zone f''n'!H49</f>
        <v>50.380879878409111</v>
      </c>
      <c r="CC51" s="66">
        <f t="shared" si="38"/>
        <v>4.2576252810603418E-3</v>
      </c>
      <c r="CD51" s="66">
        <f t="shared" si="39"/>
        <v>6.9782721892745077</v>
      </c>
      <c r="CE51" s="118">
        <f>'Response zone f''n'!I50</f>
        <v>32.252770238368321</v>
      </c>
      <c r="CF51" s="118">
        <f>'Response zone f''n'!I49</f>
        <v>31.756528496888819</v>
      </c>
      <c r="CG51" s="118">
        <f t="shared" si="40"/>
        <v>4.9624174147950128E-3</v>
      </c>
      <c r="CH51" s="118">
        <f t="shared" si="41"/>
        <v>5.7749600941650971</v>
      </c>
      <c r="CI51" s="66">
        <f>'Response zone f''n'!T50</f>
        <v>74.640904819128579</v>
      </c>
      <c r="CJ51" s="66">
        <f>'Response zone f''n'!T49</f>
        <v>74.39413226851515</v>
      </c>
      <c r="CK51" s="66">
        <f t="shared" si="42"/>
        <v>2.467725506134286E-3</v>
      </c>
      <c r="CL51" s="66">
        <f t="shared" si="43"/>
        <v>0.93195726628586473</v>
      </c>
      <c r="CM51" s="118">
        <f>'Response zone f''n'!O50</f>
        <v>43.530942427326089</v>
      </c>
      <c r="CN51" s="118">
        <f>'Response zone f''n'!O49</f>
        <v>43.114931836404637</v>
      </c>
      <c r="CO51" s="118">
        <f t="shared" si="44"/>
        <v>4.1601059092145221E-3</v>
      </c>
      <c r="CP51" s="118">
        <f t="shared" si="45"/>
        <v>0.6539686489285228</v>
      </c>
      <c r="CQ51" s="66">
        <f>'Response zone f''n'!U50</f>
        <v>59.049179688207019</v>
      </c>
      <c r="CR51" s="66">
        <f>'Response zone f''n'!U49</f>
        <v>58.66801298541661</v>
      </c>
      <c r="CS51" s="66">
        <f t="shared" si="46"/>
        <v>3.811667027904093E-3</v>
      </c>
      <c r="CT51" s="66">
        <f t="shared" si="47"/>
        <v>0.9064220425696492</v>
      </c>
      <c r="CU51" s="118">
        <f>'Response zone f''n'!AB50</f>
        <v>48.224991822059742</v>
      </c>
      <c r="CV51" s="118">
        <f>'Response zone f''n'!AB49</f>
        <v>47.776625372463045</v>
      </c>
      <c r="CW51" s="118">
        <f t="shared" si="48"/>
        <v>4.4836644959669767E-3</v>
      </c>
      <c r="CX51" s="118">
        <f t="shared" si="49"/>
        <v>0</v>
      </c>
    </row>
    <row r="52" spans="1:102" x14ac:dyDescent="0.25">
      <c r="A52" s="66">
        <v>2059</v>
      </c>
      <c r="B52" s="163">
        <v>49</v>
      </c>
      <c r="C52" s="111">
        <f>'Response zone f''n'!I51</f>
        <v>32.738760939784797</v>
      </c>
      <c r="D52" s="111">
        <f>'Response zone f''n'!I50</f>
        <v>32.252770238368321</v>
      </c>
      <c r="E52" s="118">
        <f t="shared" si="0"/>
        <v>4.8599070141647615E-3</v>
      </c>
      <c r="F52" s="118">
        <f t="shared" si="1"/>
        <v>3.1776061704540819</v>
      </c>
      <c r="G52" s="66">
        <f>'Response zone f''n'!H51</f>
        <v>51.221467083713101</v>
      </c>
      <c r="H52" s="66">
        <f>'Response zone f''n'!H50</f>
        <v>50.806642406515145</v>
      </c>
      <c r="I52" s="66">
        <f t="shared" si="2"/>
        <v>4.1482467719795579E-3</v>
      </c>
      <c r="J52" s="66">
        <f t="shared" si="3"/>
        <v>0.54305113316661602</v>
      </c>
      <c r="K52" s="118">
        <f>'Response zone f''n'!H51</f>
        <v>51.221467083713101</v>
      </c>
      <c r="L52" s="118">
        <f>'Response zone f''n'!H50</f>
        <v>50.806642406515145</v>
      </c>
      <c r="M52" s="118">
        <f t="shared" si="4"/>
        <v>4.1482467719795579E-3</v>
      </c>
      <c r="N52" s="118">
        <f t="shared" si="5"/>
        <v>1.7698530112748352</v>
      </c>
      <c r="O52" s="66">
        <f>'Response zone f''n'!AH51</f>
        <v>67.676024280032664</v>
      </c>
      <c r="P52" s="66">
        <f>'Response zone f''n'!AH50</f>
        <v>67.3718408579917</v>
      </c>
      <c r="Q52" s="66">
        <f t="shared" si="6"/>
        <v>3.0418342204096404E-3</v>
      </c>
      <c r="R52" s="66">
        <f t="shared" si="7"/>
        <v>1.2993698600226677</v>
      </c>
      <c r="S52" s="118">
        <f>'Response zone f''n'!AJ51</f>
        <v>37.463462968357618</v>
      </c>
      <c r="T52" s="118">
        <f>'Response zone f''n'!AJ50</f>
        <v>36.978906318943459</v>
      </c>
      <c r="U52" s="118">
        <f t="shared" si="8"/>
        <v>4.845566494141593E-3</v>
      </c>
      <c r="V52" s="118">
        <f t="shared" si="9"/>
        <v>4.1120477394209951</v>
      </c>
      <c r="W52" s="66">
        <f>'Response zone f''n'!AI51</f>
        <v>57.345264285917843</v>
      </c>
      <c r="X52" s="66">
        <f>'Response zone f''n'!AI50</f>
        <v>56.958099461844512</v>
      </c>
      <c r="Y52" s="66">
        <f t="shared" si="10"/>
        <v>3.8716482407333075E-3</v>
      </c>
      <c r="Z52" s="66">
        <f t="shared" si="11"/>
        <v>5.750345416978293</v>
      </c>
      <c r="AA52" s="118">
        <f>'Response zone f''n'!AH51</f>
        <v>67.676024280032664</v>
      </c>
      <c r="AB52" s="118">
        <f>'Response zone f''n'!AH50</f>
        <v>67.3718408579917</v>
      </c>
      <c r="AC52" s="118">
        <f t="shared" si="12"/>
        <v>3.0418342204096404E-3</v>
      </c>
      <c r="AD52" s="118">
        <f t="shared" si="13"/>
        <v>4.4078178163919022</v>
      </c>
      <c r="AE52" s="66">
        <f>'Response zone f''n'!H51</f>
        <v>51.221467083713101</v>
      </c>
      <c r="AF52" s="66">
        <f>'Response zone f''n'!H50</f>
        <v>50.806642406515145</v>
      </c>
      <c r="AG52" s="66">
        <f t="shared" si="14"/>
        <v>4.1482467719795579E-3</v>
      </c>
      <c r="AH52" s="66">
        <f t="shared" si="15"/>
        <v>2.0346315789309206</v>
      </c>
      <c r="AI52" s="118">
        <f>'Response zone f''n'!H51</f>
        <v>51.221467083713101</v>
      </c>
      <c r="AJ52" s="118">
        <f>'Response zone f''n'!H50</f>
        <v>50.806642406515145</v>
      </c>
      <c r="AK52" s="118">
        <f t="shared" si="16"/>
        <v>4.1482467719795579E-3</v>
      </c>
      <c r="AL52" s="118">
        <f t="shared" si="17"/>
        <v>2.9222733402341707</v>
      </c>
      <c r="AM52" s="66">
        <f>'Response zone f''n'!H51</f>
        <v>51.221467083713101</v>
      </c>
      <c r="AN52" s="66">
        <f>'Response zone f''n'!H50</f>
        <v>50.806642406515145</v>
      </c>
      <c r="AO52" s="66">
        <f t="shared" si="18"/>
        <v>4.1482467719795579E-3</v>
      </c>
      <c r="AP52" s="66">
        <f t="shared" si="19"/>
        <v>6.0584759147460998</v>
      </c>
      <c r="AQ52" s="118">
        <f>'Response zone f''n'!T51</f>
        <v>74.880466257741958</v>
      </c>
      <c r="AR52" s="118">
        <f>'Response zone f''n'!T50</f>
        <v>74.640904819128579</v>
      </c>
      <c r="AS52" s="118">
        <f t="shared" si="20"/>
        <v>2.3956143861337863E-3</v>
      </c>
      <c r="AT52" s="118">
        <f t="shared" si="21"/>
        <v>2.1789400724180767</v>
      </c>
      <c r="AU52" s="66">
        <f>'Response zone f''n'!AF51</f>
        <v>85.80559066164966</v>
      </c>
      <c r="AV52" s="66">
        <f>'Response zone f''n'!AF50</f>
        <v>85.671522971216035</v>
      </c>
      <c r="AW52" s="160">
        <f t="shared" si="22"/>
        <v>1.3406769043362487E-3</v>
      </c>
      <c r="AX52" s="66">
        <f t="shared" si="23"/>
        <v>0.31400219010179214</v>
      </c>
      <c r="AY52" s="118">
        <f>'Response zone f''n'!U51</f>
        <v>59.419850591952454</v>
      </c>
      <c r="AZ52" s="118">
        <f>'Response zone f''n'!U50</f>
        <v>59.049179688207019</v>
      </c>
      <c r="BA52" s="118">
        <f t="shared" si="24"/>
        <v>3.7067090374543455E-3</v>
      </c>
      <c r="BB52" s="118">
        <f t="shared" si="25"/>
        <v>2.0445157310598767</v>
      </c>
      <c r="BC52" s="66">
        <f>'Response zone f''n'!T51</f>
        <v>74.880466257741958</v>
      </c>
      <c r="BD52" s="66">
        <f>'Response zone f''n'!T50</f>
        <v>74.640904819128579</v>
      </c>
      <c r="BE52" s="66">
        <f t="shared" si="26"/>
        <v>2.3956143861337863E-3</v>
      </c>
      <c r="BF52" s="66">
        <f t="shared" si="27"/>
        <v>1.7970933692178048</v>
      </c>
      <c r="BG52" s="118">
        <f>'Response zone f''n'!AG51</f>
        <v>77.86508294357958</v>
      </c>
      <c r="BH52" s="118">
        <f>'Response zone f''n'!AG50</f>
        <v>77.653435733741517</v>
      </c>
      <c r="BI52" s="118">
        <f t="shared" si="28"/>
        <v>2.116472098380626E-3</v>
      </c>
      <c r="BJ52" s="118">
        <f t="shared" si="29"/>
        <v>2.7995771828721709</v>
      </c>
      <c r="BK52" s="66">
        <f>'Response zone f''n'!U51</f>
        <v>59.419850591952454</v>
      </c>
      <c r="BL52" s="66">
        <f>'Response zone f''n'!U50</f>
        <v>59.049179688207019</v>
      </c>
      <c r="BM52" s="66">
        <f t="shared" si="30"/>
        <v>3.7067090374543455E-3</v>
      </c>
      <c r="BN52" s="66">
        <f t="shared" si="31"/>
        <v>5.6187135885468091</v>
      </c>
      <c r="BO52" s="118">
        <f>'Response zone f''n'!H51</f>
        <v>51.221467083713101</v>
      </c>
      <c r="BP52" s="118">
        <f>'Response zone f''n'!H50</f>
        <v>50.806642406515145</v>
      </c>
      <c r="BQ52" s="118">
        <f t="shared" si="32"/>
        <v>4.1482467719795579E-3</v>
      </c>
      <c r="BR52" s="118">
        <f t="shared" si="33"/>
        <v>0</v>
      </c>
      <c r="BS52" s="66">
        <f>'Response zone f''n'!I51</f>
        <v>32.738760939784797</v>
      </c>
      <c r="BT52" s="66">
        <f>'Response zone f''n'!I50</f>
        <v>32.252770238368321</v>
      </c>
      <c r="BU52" s="66">
        <f t="shared" si="34"/>
        <v>4.8599070141647615E-3</v>
      </c>
      <c r="BV52" s="66">
        <f t="shared" si="35"/>
        <v>24.723711642945727</v>
      </c>
      <c r="BW52" s="118">
        <f>'Response zone f''n'!H51</f>
        <v>51.221467083713101</v>
      </c>
      <c r="BX52" s="118">
        <f>'Response zone f''n'!H50</f>
        <v>50.806642406515145</v>
      </c>
      <c r="BY52" s="118">
        <f t="shared" si="36"/>
        <v>4.1482467719795579E-3</v>
      </c>
      <c r="BZ52" s="118">
        <f t="shared" si="37"/>
        <v>35.922256495648583</v>
      </c>
      <c r="CA52" s="66">
        <f>'Response zone f''n'!H51</f>
        <v>51.221467083713101</v>
      </c>
      <c r="CB52" s="66">
        <f>'Response zone f''n'!H50</f>
        <v>50.806642406515145</v>
      </c>
      <c r="CC52" s="66">
        <f t="shared" si="38"/>
        <v>4.1482467719795579E-3</v>
      </c>
      <c r="CD52" s="66">
        <f t="shared" si="39"/>
        <v>6.7990001872460306</v>
      </c>
      <c r="CE52" s="118">
        <f>'Response zone f''n'!I51</f>
        <v>32.738760939784797</v>
      </c>
      <c r="CF52" s="118">
        <f>'Response zone f''n'!I50</f>
        <v>32.252770238368321</v>
      </c>
      <c r="CG52" s="118">
        <f t="shared" si="40"/>
        <v>4.8599070141647615E-3</v>
      </c>
      <c r="CH52" s="118">
        <f t="shared" si="41"/>
        <v>5.6556647138305847</v>
      </c>
      <c r="CI52" s="66">
        <f>'Response zone f''n'!T51</f>
        <v>74.880466257741958</v>
      </c>
      <c r="CJ52" s="66">
        <f>'Response zone f''n'!T50</f>
        <v>74.640904819128579</v>
      </c>
      <c r="CK52" s="66">
        <f t="shared" si="42"/>
        <v>2.3956143861337863E-3</v>
      </c>
      <c r="CL52" s="66">
        <f t="shared" si="43"/>
        <v>0.90472389608426795</v>
      </c>
      <c r="CM52" s="118">
        <f>'Response zone f''n'!O51</f>
        <v>43.937592742448487</v>
      </c>
      <c r="CN52" s="118">
        <f>'Response zone f''n'!O50</f>
        <v>43.530942427326089</v>
      </c>
      <c r="CO52" s="118">
        <f t="shared" si="44"/>
        <v>4.0665031512239838E-3</v>
      </c>
      <c r="CP52" s="118">
        <f t="shared" si="45"/>
        <v>0.63925429537241019</v>
      </c>
      <c r="CQ52" s="66">
        <f>'Response zone f''n'!U51</f>
        <v>59.419850591952454</v>
      </c>
      <c r="CR52" s="66">
        <f>'Response zone f''n'!U50</f>
        <v>59.049179688207019</v>
      </c>
      <c r="CS52" s="66">
        <f t="shared" si="46"/>
        <v>3.7067090374543455E-3</v>
      </c>
      <c r="CT52" s="66">
        <f t="shared" si="47"/>
        <v>0.8814628225247183</v>
      </c>
      <c r="CU52" s="118">
        <f>'Response zone f''n'!AB51</f>
        <v>48.661941930805426</v>
      </c>
      <c r="CV52" s="118">
        <f>'Response zone f''n'!AB50</f>
        <v>48.224991822059742</v>
      </c>
      <c r="CW52" s="118">
        <f t="shared" si="48"/>
        <v>4.36950108745684E-3</v>
      </c>
      <c r="CX52" s="118">
        <f t="shared" si="49"/>
        <v>0</v>
      </c>
    </row>
    <row r="53" spans="1:102" x14ac:dyDescent="0.25">
      <c r="A53" s="66">
        <v>2060</v>
      </c>
      <c r="B53" s="163">
        <v>50</v>
      </c>
      <c r="C53" s="111">
        <f>'Response zone f''n'!I52</f>
        <v>33.214821502704922</v>
      </c>
      <c r="D53" s="111">
        <f>'Response zone f''n'!I51</f>
        <v>32.738760939784797</v>
      </c>
      <c r="E53" s="118">
        <f t="shared" si="0"/>
        <v>4.7606056292012512E-3</v>
      </c>
      <c r="F53" s="118">
        <f t="shared" si="1"/>
        <v>3.1126788595662385</v>
      </c>
      <c r="G53" s="66">
        <f>'Response zone f''n'!H52</f>
        <v>51.625812142872988</v>
      </c>
      <c r="H53" s="66">
        <f>'Response zone f''n'!H51</f>
        <v>51.221467083713101</v>
      </c>
      <c r="I53" s="66">
        <f t="shared" si="2"/>
        <v>4.0434505915988694E-3</v>
      </c>
      <c r="J53" s="66">
        <f t="shared" si="3"/>
        <v>0.52933216039679976</v>
      </c>
      <c r="K53" s="118">
        <f>'Response zone f''n'!H52</f>
        <v>51.625812142872988</v>
      </c>
      <c r="L53" s="118">
        <f>'Response zone f''n'!H51</f>
        <v>51.221467083713101</v>
      </c>
      <c r="M53" s="118">
        <f t="shared" si="4"/>
        <v>4.0434505915988694E-3</v>
      </c>
      <c r="N53" s="118">
        <f t="shared" si="5"/>
        <v>1.7251416318386612</v>
      </c>
      <c r="O53" s="66">
        <f>'Response zone f''n'!AH52</f>
        <v>67.971676626550376</v>
      </c>
      <c r="P53" s="66">
        <f>'Response zone f''n'!AH51</f>
        <v>67.676024280032664</v>
      </c>
      <c r="Q53" s="66">
        <f t="shared" si="6"/>
        <v>2.9565234651771277E-3</v>
      </c>
      <c r="R53" s="66">
        <f t="shared" si="7"/>
        <v>1.2629279581789932</v>
      </c>
      <c r="S53" s="118">
        <f>'Response zone f''n'!AJ52</f>
        <v>37.937265745194416</v>
      </c>
      <c r="T53" s="118">
        <f>'Response zone f''n'!AJ51</f>
        <v>37.463462968357618</v>
      </c>
      <c r="U53" s="118">
        <f t="shared" si="8"/>
        <v>4.7380277683679852E-3</v>
      </c>
      <c r="V53" s="118">
        <f t="shared" si="9"/>
        <v>4.0207881571302115</v>
      </c>
      <c r="W53" s="66">
        <f>'Response zone f''n'!AI52</f>
        <v>57.722066606931236</v>
      </c>
      <c r="X53" s="66">
        <f>'Response zone f''n'!AI51</f>
        <v>57.345264285917843</v>
      </c>
      <c r="Y53" s="66">
        <f t="shared" si="10"/>
        <v>3.7680232101339329E-3</v>
      </c>
      <c r="Z53" s="66">
        <f t="shared" si="11"/>
        <v>5.5964368791307306</v>
      </c>
      <c r="AA53" s="118">
        <f>'Response zone f''n'!AH52</f>
        <v>67.971676626550376</v>
      </c>
      <c r="AB53" s="118">
        <f>'Response zone f''n'!AH51</f>
        <v>67.676024280032664</v>
      </c>
      <c r="AC53" s="118">
        <f t="shared" si="12"/>
        <v>2.9565234651771277E-3</v>
      </c>
      <c r="AD53" s="118">
        <f t="shared" si="13"/>
        <v>4.2841969220247273</v>
      </c>
      <c r="AE53" s="66">
        <f>'Response zone f''n'!H52</f>
        <v>51.625812142872988</v>
      </c>
      <c r="AF53" s="66">
        <f>'Response zone f''n'!H51</f>
        <v>51.221467083713101</v>
      </c>
      <c r="AG53" s="66">
        <f t="shared" si="14"/>
        <v>4.0434505915988694E-3</v>
      </c>
      <c r="AH53" s="66">
        <f t="shared" si="15"/>
        <v>1.9832311609533422</v>
      </c>
      <c r="AI53" s="118">
        <f>'Response zone f''n'!H52</f>
        <v>51.625812142872988</v>
      </c>
      <c r="AJ53" s="118">
        <f>'Response zone f''n'!H51</f>
        <v>51.221467083713101</v>
      </c>
      <c r="AK53" s="118">
        <f t="shared" si="16"/>
        <v>4.0434505915988694E-3</v>
      </c>
      <c r="AL53" s="118">
        <f t="shared" si="17"/>
        <v>2.8484486376746561</v>
      </c>
      <c r="AM53" s="66">
        <f>'Response zone f''n'!H52</f>
        <v>51.625812142872988</v>
      </c>
      <c r="AN53" s="66">
        <f>'Response zone f''n'!H51</f>
        <v>51.221467083713101</v>
      </c>
      <c r="AO53" s="66">
        <f t="shared" si="18"/>
        <v>4.0434505915988694E-3</v>
      </c>
      <c r="AP53" s="66">
        <f t="shared" si="19"/>
        <v>5.9054220658086578</v>
      </c>
      <c r="AQ53" s="118">
        <f>'Response zone f''n'!T52</f>
        <v>75.113162860649709</v>
      </c>
      <c r="AR53" s="118">
        <f>'Response zone f''n'!T51</f>
        <v>74.880466257741958</v>
      </c>
      <c r="AS53" s="118">
        <f t="shared" si="20"/>
        <v>2.3269660290775106E-3</v>
      </c>
      <c r="AT53" s="118">
        <f t="shared" si="21"/>
        <v>2.116500701139719</v>
      </c>
      <c r="AU53" s="66">
        <f>'Response zone f''n'!AF52</f>
        <v>85.935752074201105</v>
      </c>
      <c r="AV53" s="66">
        <f>'Response zone f''n'!AF51</f>
        <v>85.80559066164966</v>
      </c>
      <c r="AW53" s="160">
        <f t="shared" si="22"/>
        <v>1.3016141255144476E-3</v>
      </c>
      <c r="AX53" s="66">
        <f t="shared" si="23"/>
        <v>0.30485323104846968</v>
      </c>
      <c r="AY53" s="118">
        <f>'Response zone f''n'!U52</f>
        <v>59.780498784971734</v>
      </c>
      <c r="AZ53" s="118">
        <f>'Response zone f''n'!U51</f>
        <v>59.419850591952454</v>
      </c>
      <c r="BA53" s="118">
        <f t="shared" si="24"/>
        <v>3.6064819301927999E-3</v>
      </c>
      <c r="BB53" s="118">
        <f t="shared" si="25"/>
        <v>1.9892332971260858</v>
      </c>
      <c r="BC53" s="66">
        <f>'Response zone f''n'!T52</f>
        <v>75.113162860649709</v>
      </c>
      <c r="BD53" s="66">
        <f>'Response zone f''n'!T51</f>
        <v>74.880466257741958</v>
      </c>
      <c r="BE53" s="66">
        <f t="shared" si="26"/>
        <v>2.3269660290775106E-3</v>
      </c>
      <c r="BF53" s="66">
        <f t="shared" si="27"/>
        <v>1.7455961382829761</v>
      </c>
      <c r="BG53" s="118">
        <f>'Response zone f''n'!AG52</f>
        <v>78.07062412205596</v>
      </c>
      <c r="BH53" s="118">
        <f>'Response zone f''n'!AG51</f>
        <v>77.86508294357958</v>
      </c>
      <c r="BI53" s="118">
        <f t="shared" si="28"/>
        <v>2.0554117847638052E-3</v>
      </c>
      <c r="BJ53" s="118">
        <f t="shared" si="29"/>
        <v>2.7188092573646889</v>
      </c>
      <c r="BK53" s="66">
        <f>'Response zone f''n'!U52</f>
        <v>59.780498784971734</v>
      </c>
      <c r="BL53" s="66">
        <f>'Response zone f''n'!U51</f>
        <v>59.419850591952454</v>
      </c>
      <c r="BM53" s="66">
        <f t="shared" si="30"/>
        <v>3.6064819301927999E-3</v>
      </c>
      <c r="BN53" s="66">
        <f t="shared" si="31"/>
        <v>5.4667870672523469</v>
      </c>
      <c r="BO53" s="118">
        <f>'Response zone f''n'!H52</f>
        <v>51.625812142872988</v>
      </c>
      <c r="BP53" s="118">
        <f>'Response zone f''n'!H51</f>
        <v>51.221467083713101</v>
      </c>
      <c r="BQ53" s="118">
        <f t="shared" si="32"/>
        <v>4.0434505915988694E-3</v>
      </c>
      <c r="BR53" s="118">
        <f t="shared" si="33"/>
        <v>0</v>
      </c>
      <c r="BS53" s="66">
        <f>'Response zone f''n'!I52</f>
        <v>33.214821502704922</v>
      </c>
      <c r="BT53" s="66">
        <f>'Response zone f''n'!I51</f>
        <v>32.738760939784797</v>
      </c>
      <c r="BU53" s="66">
        <f t="shared" si="34"/>
        <v>4.7606056292012512E-3</v>
      </c>
      <c r="BV53" s="66">
        <f t="shared" si="35"/>
        <v>24.218537613807452</v>
      </c>
      <c r="BW53" s="118">
        <f>'Response zone f''n'!H52</f>
        <v>51.625812142872988</v>
      </c>
      <c r="BX53" s="118">
        <f>'Response zone f''n'!H51</f>
        <v>51.221467083713101</v>
      </c>
      <c r="BY53" s="118">
        <f t="shared" si="36"/>
        <v>4.0434505915988694E-3</v>
      </c>
      <c r="BZ53" s="118">
        <f t="shared" si="37"/>
        <v>35.014760997350898</v>
      </c>
      <c r="CA53" s="66">
        <f>'Response zone f''n'!H52</f>
        <v>51.625812142872988</v>
      </c>
      <c r="CB53" s="66">
        <f>'Response zone f''n'!H51</f>
        <v>51.221467083713101</v>
      </c>
      <c r="CC53" s="66">
        <f t="shared" si="38"/>
        <v>4.0434505915988694E-3</v>
      </c>
      <c r="CD53" s="66">
        <f t="shared" si="39"/>
        <v>6.6272386481679302</v>
      </c>
      <c r="CE53" s="118">
        <f>'Response zone f''n'!I52</f>
        <v>33.214821502704922</v>
      </c>
      <c r="CF53" s="118">
        <f>'Response zone f''n'!I51</f>
        <v>32.738760939784797</v>
      </c>
      <c r="CG53" s="118">
        <f t="shared" si="40"/>
        <v>4.7606056292012512E-3</v>
      </c>
      <c r="CH53" s="118">
        <f t="shared" si="41"/>
        <v>5.5401037910936397</v>
      </c>
      <c r="CI53" s="66">
        <f>'Response zone f''n'!T52</f>
        <v>75.113162860649709</v>
      </c>
      <c r="CJ53" s="66">
        <f>'Response zone f''n'!T51</f>
        <v>74.880466257741958</v>
      </c>
      <c r="CK53" s="66">
        <f t="shared" si="42"/>
        <v>2.3269660290775106E-3</v>
      </c>
      <c r="CL53" s="66">
        <f t="shared" si="43"/>
        <v>0.87879826739576616</v>
      </c>
      <c r="CM53" s="118">
        <f>'Response zone f''n'!O52</f>
        <v>44.335234617204414</v>
      </c>
      <c r="CN53" s="118">
        <f>'Response zone f''n'!O51</f>
        <v>43.937592742448487</v>
      </c>
      <c r="CO53" s="118">
        <f t="shared" si="44"/>
        <v>3.9764187475592652E-3</v>
      </c>
      <c r="CP53" s="118">
        <f t="shared" si="45"/>
        <v>0.62509302711631642</v>
      </c>
      <c r="CQ53" s="66">
        <f>'Response zone f''n'!U52</f>
        <v>59.780498784971734</v>
      </c>
      <c r="CR53" s="66">
        <f>'Response zone f''n'!U51</f>
        <v>59.419850591952454</v>
      </c>
      <c r="CS53" s="66">
        <f t="shared" si="46"/>
        <v>3.6064819301927999E-3</v>
      </c>
      <c r="CT53" s="66">
        <f t="shared" si="47"/>
        <v>0.85762861596370832</v>
      </c>
      <c r="CU53" s="118">
        <f>'Response zone f''n'!AB52</f>
        <v>49.087947594539862</v>
      </c>
      <c r="CV53" s="118">
        <f>'Response zone f''n'!AB51</f>
        <v>48.661941930805426</v>
      </c>
      <c r="CW53" s="118">
        <f t="shared" si="48"/>
        <v>4.260056637344363E-3</v>
      </c>
      <c r="CX53" s="118">
        <f t="shared" si="49"/>
        <v>0</v>
      </c>
    </row>
    <row r="54" spans="1:102" s="84" customFormat="1" x14ac:dyDescent="0.25">
      <c r="A54" s="67"/>
      <c r="C54" s="109"/>
      <c r="D54" s="109"/>
      <c r="E54" s="162" t="s">
        <v>654</v>
      </c>
      <c r="F54" s="109">
        <f>SUM(F4:F53)</f>
        <v>217.17210113260802</v>
      </c>
      <c r="G54" s="67"/>
      <c r="H54" s="67"/>
      <c r="I54" s="67"/>
      <c r="J54" s="67">
        <f>SUM(J4:J53)</f>
        <v>67.583866934356493</v>
      </c>
      <c r="K54" s="109"/>
      <c r="L54" s="109"/>
      <c r="M54" s="109"/>
      <c r="N54" s="109">
        <f>SUM(N4:N53)</f>
        <v>220.26196632697088</v>
      </c>
      <c r="O54" s="67"/>
      <c r="P54" s="67"/>
      <c r="Q54" s="67"/>
      <c r="R54" s="67">
        <f>SUM(R4:R53)</f>
        <v>290.35227281995913</v>
      </c>
      <c r="S54" s="109"/>
      <c r="T54" s="109"/>
      <c r="U54" s="109"/>
      <c r="V54" s="109">
        <f>SUM(V4:V53)</f>
        <v>321.94346736536949</v>
      </c>
      <c r="W54" s="67"/>
      <c r="X54" s="67"/>
      <c r="Y54" s="67"/>
      <c r="Z54" s="67">
        <f t="shared" ref="Z54" si="50">SUM(Z4:Z53)</f>
        <v>857.31399273198247</v>
      </c>
      <c r="AA54" s="109"/>
      <c r="AB54" s="118"/>
      <c r="AC54" s="109"/>
      <c r="AD54" s="109">
        <f>SUM(AD4:AD53)</f>
        <v>984.95429249326457</v>
      </c>
      <c r="AE54" s="67"/>
      <c r="AF54" s="67"/>
      <c r="AG54" s="67"/>
      <c r="AH54" s="67">
        <f t="shared" ref="AH54" si="51">SUM(AH4:AH53)</f>
        <v>253.21422144738881</v>
      </c>
      <c r="AI54" s="109"/>
      <c r="AJ54" s="109"/>
      <c r="AK54" s="109"/>
      <c r="AL54" s="109">
        <f>SUM(AL4:AL53)</f>
        <v>363.68312394554601</v>
      </c>
      <c r="AM54" s="67"/>
      <c r="AN54" s="67"/>
      <c r="AO54" s="67"/>
      <c r="AP54" s="67">
        <f t="shared" ref="AP54" si="52">SUM(AP4:AP53)</f>
        <v>753.99019547129342</v>
      </c>
      <c r="AQ54" s="109"/>
      <c r="AR54" s="109"/>
      <c r="AS54" s="109"/>
      <c r="AT54" s="109">
        <f>SUM(AT4:AT53)</f>
        <v>683.19459705396275</v>
      </c>
      <c r="AU54" s="67"/>
      <c r="AV54" s="67"/>
      <c r="AW54" s="161"/>
      <c r="AX54" s="67">
        <f t="shared" ref="AX54" si="53">SUM(AX4:AX53)</f>
        <v>201.27156865362133</v>
      </c>
      <c r="AY54" s="109"/>
      <c r="AZ54" s="109"/>
      <c r="BA54" s="109"/>
      <c r="BB54" s="109">
        <f>SUM(BB4:BB53)</f>
        <v>329.73230146064833</v>
      </c>
      <c r="BC54" s="67"/>
      <c r="BD54" s="67"/>
      <c r="BE54" s="67"/>
      <c r="BF54" s="67">
        <f t="shared" ref="BF54" si="54">SUM(BF4:BF53)</f>
        <v>563.46867717596115</v>
      </c>
      <c r="BG54" s="109"/>
      <c r="BH54" s="109"/>
      <c r="BI54" s="109"/>
      <c r="BJ54" s="109">
        <f>SUM(BJ4:BJ53)</f>
        <v>1032.6842395509384</v>
      </c>
      <c r="BK54" s="67"/>
      <c r="BL54" s="67"/>
      <c r="BM54" s="67"/>
      <c r="BN54" s="67">
        <f>SUM(BN4:BN53)</f>
        <v>906.16635257647692</v>
      </c>
      <c r="BO54" s="109"/>
      <c r="BP54" s="109"/>
      <c r="BQ54" s="109"/>
      <c r="BR54" s="109">
        <f t="shared" ref="BR54" si="55">SUM(BR4:BR53)</f>
        <v>0</v>
      </c>
      <c r="BS54" s="67"/>
      <c r="BT54" s="67"/>
      <c r="BU54" s="67"/>
      <c r="BV54" s="67">
        <f>SUM(BV4:BV53)</f>
        <v>1689.7312370613795</v>
      </c>
      <c r="BW54" s="109"/>
      <c r="BX54" s="109"/>
      <c r="BY54" s="109"/>
      <c r="BZ54" s="109">
        <f t="shared" ref="BZ54" si="56">SUM(BZ4:BZ53)</f>
        <v>4470.6011178488097</v>
      </c>
      <c r="CA54" s="67"/>
      <c r="CB54" s="67"/>
      <c r="CC54" s="67"/>
      <c r="CD54" s="67">
        <f>SUM(CD4:CD53)</f>
        <v>846.15001401814277</v>
      </c>
      <c r="CE54" s="109"/>
      <c r="CF54" s="109"/>
      <c r="CG54" s="109"/>
      <c r="CH54" s="109">
        <f t="shared" ref="CH54" si="57">SUM(CH4:CH53)</f>
        <v>386.53392626960454</v>
      </c>
      <c r="CI54" s="67"/>
      <c r="CJ54" s="67"/>
      <c r="CK54" s="67"/>
      <c r="CL54" s="67">
        <f>SUM(CL4:CL53)</f>
        <v>283.67116904892384</v>
      </c>
      <c r="CM54" s="109"/>
      <c r="CN54" s="109"/>
      <c r="CO54" s="109"/>
      <c r="CP54" s="109">
        <f t="shared" ref="CP54" si="58">SUM(CP4:CP53)</f>
        <v>69.694988818245349</v>
      </c>
      <c r="CQ54" s="67"/>
      <c r="CR54" s="67"/>
      <c r="CS54" s="67"/>
      <c r="CT54" s="67">
        <f>SUM(CT4:CT53)</f>
        <v>142.1592217206385</v>
      </c>
      <c r="CU54" s="109"/>
      <c r="CV54" s="109"/>
      <c r="CW54" s="109"/>
      <c r="CX54" s="109">
        <f>SUM(CX4:CX53)</f>
        <v>0</v>
      </c>
    </row>
    <row r="55" spans="1:102" x14ac:dyDescent="0.25">
      <c r="A55" s="67"/>
      <c r="E55" s="162" t="s">
        <v>699</v>
      </c>
      <c r="F55" s="109">
        <f>SUM(F4:F13)</f>
        <v>22.888399025759639</v>
      </c>
      <c r="J55" s="67">
        <f>SUM(J4:J13)</f>
        <v>22.227788038902322</v>
      </c>
      <c r="K55" s="118"/>
      <c r="L55" s="118"/>
      <c r="M55" s="118"/>
      <c r="N55" s="109">
        <f>SUM(N4:N13)</f>
        <v>72.442381926786211</v>
      </c>
      <c r="O55" s="66" t="s">
        <v>655</v>
      </c>
      <c r="R55" s="67">
        <f>SUM(R4:R13)</f>
        <v>159.21415328219766</v>
      </c>
      <c r="S55" s="118"/>
      <c r="T55" s="118"/>
      <c r="U55" s="118"/>
      <c r="V55" s="109">
        <f>SUM(V4:V13)</f>
        <v>45.392276552487978</v>
      </c>
      <c r="Z55" s="67">
        <f>SUM(Z4:Z13)</f>
        <v>331.69714683736447</v>
      </c>
      <c r="AA55" s="118"/>
      <c r="AB55" s="118"/>
      <c r="AC55" s="118"/>
      <c r="AD55" s="109">
        <f>SUM(AD4:AD13)</f>
        <v>540.09793750855465</v>
      </c>
      <c r="AH55" s="67">
        <f>SUM(AH4:AH13)</f>
        <v>83.280112519087339</v>
      </c>
      <c r="AI55" s="118"/>
      <c r="AJ55" s="118"/>
      <c r="AK55" s="118"/>
      <c r="AL55" s="109">
        <f>SUM(AL4:AL13)</f>
        <v>119.61244242267495</v>
      </c>
      <c r="AP55" s="67">
        <f>SUM(AP4:AP13)</f>
        <v>247.98128619400836</v>
      </c>
      <c r="AQ55" s="118"/>
      <c r="AR55" s="118"/>
      <c r="AS55" s="118"/>
      <c r="AT55" s="109">
        <f>SUM(AT4:AT13)</f>
        <v>452.20761037015336</v>
      </c>
      <c r="AX55" s="67">
        <f>SUM(AX4:AX13)</f>
        <v>166.48752896070093</v>
      </c>
      <c r="AY55" s="118"/>
      <c r="AZ55" s="118"/>
      <c r="BA55" s="118"/>
      <c r="BB55" s="109">
        <f>SUM(BB4:BB13)</f>
        <v>138.75804291336121</v>
      </c>
      <c r="BF55" s="67">
        <f>SUM(BF4:BF13)</f>
        <v>372.960830081106</v>
      </c>
      <c r="BG55" s="118"/>
      <c r="BH55" s="118"/>
      <c r="BI55" s="118"/>
      <c r="BJ55" s="109">
        <f>SUM(BJ4:BJ13)</f>
        <v>731.00795859071661</v>
      </c>
      <c r="BN55" s="67">
        <f>SUM(BN4:BN13)</f>
        <v>381.33318780252074</v>
      </c>
      <c r="BO55" s="118"/>
      <c r="BP55" s="118"/>
      <c r="BQ55" s="118"/>
      <c r="BR55" s="109">
        <f>SUM(BR4:BR13)</f>
        <v>0</v>
      </c>
      <c r="BV55" s="67">
        <f>SUM(BV4:BV13)</f>
        <v>178.08568687437301</v>
      </c>
      <c r="BW55" s="118"/>
      <c r="BX55" s="118"/>
      <c r="BY55" s="118"/>
      <c r="BZ55" s="109">
        <f>SUM(BZ4:BZ13)</f>
        <v>1470.3446038466805</v>
      </c>
      <c r="CD55" s="67">
        <f>SUM(CD4:CD13)</f>
        <v>278.291906247057</v>
      </c>
      <c r="CE55" s="118"/>
      <c r="CF55" s="118"/>
      <c r="CG55" s="118"/>
      <c r="CH55" s="109">
        <f>SUM(CH4:CH13)</f>
        <v>40.737934086893084</v>
      </c>
      <c r="CL55" s="67">
        <f>SUM(CL4:CL13)</f>
        <v>187.76240625976371</v>
      </c>
      <c r="CM55" s="118"/>
      <c r="CN55" s="118"/>
      <c r="CO55" s="118"/>
      <c r="CP55" s="109">
        <f>SUM(CP4:CP13)</f>
        <v>22.230977045560401</v>
      </c>
      <c r="CT55" s="67">
        <f>SUM(CT4:CT13)</f>
        <v>59.8234849927087</v>
      </c>
      <c r="CU55" s="118"/>
      <c r="CV55" s="118"/>
      <c r="CW55" s="118"/>
      <c r="CX55" s="109">
        <f>SUM(CX4:CX13)</f>
        <v>0</v>
      </c>
    </row>
    <row r="56" spans="1:102" x14ac:dyDescent="0.25">
      <c r="B56" s="154"/>
      <c r="C56" s="66"/>
      <c r="D56" s="66"/>
      <c r="E56" s="66"/>
    </row>
    <row r="57" spans="1:102" x14ac:dyDescent="0.25">
      <c r="B57" s="154"/>
      <c r="C57" s="66"/>
      <c r="D57" s="66"/>
      <c r="E57" s="66"/>
    </row>
    <row r="58" spans="1:102" x14ac:dyDescent="0.25">
      <c r="B58" s="154"/>
      <c r="C58" s="66"/>
      <c r="D58" s="66"/>
      <c r="E58" s="66"/>
    </row>
    <row r="59" spans="1:102" x14ac:dyDescent="0.25">
      <c r="B59" s="154"/>
      <c r="C59" s="66"/>
      <c r="D59" s="66"/>
      <c r="E59" s="66"/>
    </row>
    <row r="60" spans="1:102" x14ac:dyDescent="0.25">
      <c r="B60" s="154"/>
      <c r="C60" s="66"/>
      <c r="D60" s="66"/>
      <c r="E60" s="66"/>
    </row>
    <row r="61" spans="1:102" x14ac:dyDescent="0.25">
      <c r="B61" s="154"/>
      <c r="C61" s="66"/>
      <c r="D61" s="66"/>
      <c r="E61" s="66"/>
    </row>
    <row r="62" spans="1:102" x14ac:dyDescent="0.25">
      <c r="B62" s="154"/>
      <c r="C62" s="66"/>
      <c r="D62" s="66"/>
      <c r="E62" s="66"/>
    </row>
    <row r="63" spans="1:102" x14ac:dyDescent="0.25">
      <c r="B63" s="154"/>
      <c r="C63" s="66"/>
      <c r="D63" s="66"/>
      <c r="E63" s="66"/>
    </row>
    <row r="64" spans="1:102" x14ac:dyDescent="0.25">
      <c r="B64" s="154"/>
      <c r="C64" s="66"/>
      <c r="D64" s="66"/>
      <c r="E64" s="66"/>
    </row>
    <row r="65" spans="2:104" x14ac:dyDescent="0.25">
      <c r="B65" s="154"/>
      <c r="C65" s="66"/>
      <c r="D65" s="66"/>
      <c r="E65" s="66"/>
    </row>
    <row r="66" spans="2:104" x14ac:dyDescent="0.25">
      <c r="B66" s="154"/>
      <c r="C66" s="66"/>
      <c r="D66" s="66"/>
      <c r="E66" s="66"/>
      <c r="CU66" s="65"/>
      <c r="CV66" s="65"/>
      <c r="CW66" s="65"/>
      <c r="CX66" s="65"/>
      <c r="CY66" s="65"/>
      <c r="CZ66" s="65"/>
    </row>
    <row r="67" spans="2:104" x14ac:dyDescent="0.25">
      <c r="B67" s="154"/>
      <c r="C67" s="66"/>
      <c r="D67" s="66"/>
      <c r="E67" s="66"/>
      <c r="CU67" s="65"/>
      <c r="CV67" s="65"/>
      <c r="CW67" s="65"/>
      <c r="CX67" s="65"/>
      <c r="CY67" s="65"/>
      <c r="CZ67" s="65"/>
    </row>
    <row r="68" spans="2:104" x14ac:dyDescent="0.25">
      <c r="B68" s="154"/>
      <c r="C68" s="66"/>
      <c r="D68" s="66"/>
      <c r="E68" s="66"/>
      <c r="CU68" s="65"/>
      <c r="CV68" s="65"/>
      <c r="CW68" s="65"/>
      <c r="CX68" s="65"/>
      <c r="CY68" s="65"/>
      <c r="CZ68" s="65"/>
    </row>
    <row r="69" spans="2:104" x14ac:dyDescent="0.25">
      <c r="B69" s="154"/>
      <c r="C69" s="66"/>
      <c r="D69" s="66"/>
      <c r="E69" s="66"/>
      <c r="CU69" s="65"/>
      <c r="CV69" s="65"/>
      <c r="CW69" s="65"/>
      <c r="CX69" s="65"/>
      <c r="CY69" s="65"/>
      <c r="CZ69" s="65"/>
    </row>
    <row r="70" spans="2:104" x14ac:dyDescent="0.25">
      <c r="B70" s="154"/>
      <c r="C70" s="66"/>
      <c r="D70" s="66"/>
      <c r="E70" s="66"/>
      <c r="CU70" s="65"/>
      <c r="CV70" s="65"/>
      <c r="CW70" s="65"/>
      <c r="CX70" s="65"/>
      <c r="CY70" s="65"/>
      <c r="CZ70" s="65"/>
    </row>
    <row r="71" spans="2:104" x14ac:dyDescent="0.25">
      <c r="B71" s="154"/>
      <c r="C71" s="66"/>
      <c r="D71" s="66"/>
      <c r="E71" s="66"/>
      <c r="CU71" s="65"/>
      <c r="CV71" s="65"/>
      <c r="CW71" s="65"/>
      <c r="CX71" s="65"/>
      <c r="CY71" s="65"/>
      <c r="CZ71" s="65"/>
    </row>
    <row r="72" spans="2:104" x14ac:dyDescent="0.25">
      <c r="B72" s="154"/>
      <c r="C72" s="66"/>
      <c r="D72" s="66"/>
      <c r="E72" s="66"/>
      <c r="CU72" s="65"/>
      <c r="CV72" s="65"/>
      <c r="CW72" s="65"/>
      <c r="CX72" s="65"/>
      <c r="CY72" s="65"/>
      <c r="CZ72" s="65"/>
    </row>
    <row r="73" spans="2:104" x14ac:dyDescent="0.25">
      <c r="B73" s="154"/>
      <c r="C73" s="66"/>
      <c r="D73" s="66"/>
      <c r="E73" s="66"/>
      <c r="CU73" s="65"/>
      <c r="CV73" s="65"/>
      <c r="CW73" s="65"/>
      <c r="CX73" s="65"/>
      <c r="CY73" s="65"/>
      <c r="CZ73" s="65"/>
    </row>
    <row r="74" spans="2:104" x14ac:dyDescent="0.25">
      <c r="B74" s="154"/>
      <c r="C74" s="66"/>
      <c r="D74" s="66"/>
      <c r="E74" s="66"/>
      <c r="CU74" s="65"/>
      <c r="CV74" s="65"/>
      <c r="CW74" s="65"/>
      <c r="CX74" s="65"/>
      <c r="CY74" s="65"/>
      <c r="CZ74" s="65"/>
    </row>
    <row r="75" spans="2:104" x14ac:dyDescent="0.25">
      <c r="B75" s="154"/>
      <c r="C75" s="66"/>
      <c r="D75" s="66"/>
      <c r="E75" s="66"/>
      <c r="CU75" s="65"/>
      <c r="CV75" s="65"/>
      <c r="CW75" s="65"/>
      <c r="CX75" s="65"/>
      <c r="CY75" s="65"/>
      <c r="CZ75" s="65"/>
    </row>
    <row r="76" spans="2:104" x14ac:dyDescent="0.25">
      <c r="B76" s="154"/>
      <c r="C76" s="66"/>
      <c r="D76" s="66"/>
      <c r="E76" s="66"/>
      <c r="CU76" s="65"/>
      <c r="CV76" s="65"/>
      <c r="CW76" s="65"/>
      <c r="CX76" s="65"/>
      <c r="CY76" s="65"/>
      <c r="CZ76" s="65"/>
    </row>
    <row r="77" spans="2:104" x14ac:dyDescent="0.25">
      <c r="B77" s="154"/>
      <c r="C77" s="66"/>
      <c r="D77" s="66"/>
      <c r="E77" s="66"/>
      <c r="CU77" s="65"/>
      <c r="CV77" s="65"/>
      <c r="CW77" s="65"/>
      <c r="CX77" s="65"/>
      <c r="CY77" s="65"/>
      <c r="CZ77" s="65"/>
    </row>
    <row r="78" spans="2:104" x14ac:dyDescent="0.25">
      <c r="B78" s="154"/>
      <c r="C78" s="66"/>
      <c r="D78" s="66"/>
      <c r="E78" s="66"/>
      <c r="CU78" s="65"/>
      <c r="CV78" s="65"/>
      <c r="CW78" s="65"/>
      <c r="CX78" s="65"/>
      <c r="CY78" s="65"/>
      <c r="CZ78" s="65"/>
    </row>
    <row r="79" spans="2:104" x14ac:dyDescent="0.25">
      <c r="B79" s="154"/>
      <c r="C79" s="66"/>
      <c r="D79" s="66"/>
      <c r="E79" s="66"/>
      <c r="CU79" s="65"/>
      <c r="CV79" s="65"/>
      <c r="CW79" s="65"/>
      <c r="CX79" s="65"/>
      <c r="CY79" s="65"/>
      <c r="CZ79" s="65"/>
    </row>
    <row r="80" spans="2:104" x14ac:dyDescent="0.25">
      <c r="B80" s="154"/>
      <c r="C80" s="66"/>
      <c r="D80" s="66"/>
      <c r="E80" s="66"/>
      <c r="CU80" s="65"/>
      <c r="CV80" s="65"/>
      <c r="CW80" s="65"/>
      <c r="CX80" s="65"/>
      <c r="CY80" s="65"/>
      <c r="CZ80" s="65"/>
    </row>
    <row r="81" spans="2:104" x14ac:dyDescent="0.25">
      <c r="B81" s="154"/>
      <c r="C81" s="66"/>
      <c r="D81" s="66"/>
      <c r="E81" s="66"/>
      <c r="CU81" s="65"/>
      <c r="CV81" s="65"/>
      <c r="CW81" s="65"/>
      <c r="CX81" s="65"/>
      <c r="CY81" s="65"/>
      <c r="CZ81" s="65"/>
    </row>
    <row r="82" spans="2:104" x14ac:dyDescent="0.25">
      <c r="B82" s="154"/>
      <c r="C82" s="66"/>
      <c r="D82" s="66"/>
      <c r="E82" s="66"/>
      <c r="CU82" s="65"/>
      <c r="CV82" s="65"/>
      <c r="CW82" s="65"/>
      <c r="CX82" s="65"/>
      <c r="CY82" s="65"/>
      <c r="CZ82" s="65"/>
    </row>
    <row r="83" spans="2:104" x14ac:dyDescent="0.25">
      <c r="B83" s="154"/>
      <c r="C83" s="66"/>
      <c r="D83" s="66"/>
      <c r="E83" s="66"/>
      <c r="CU83" s="65"/>
      <c r="CV83" s="65"/>
      <c r="CW83" s="65"/>
      <c r="CX83" s="65"/>
      <c r="CY83" s="65"/>
      <c r="CZ83" s="65"/>
    </row>
    <row r="84" spans="2:104" x14ac:dyDescent="0.25">
      <c r="B84" s="154"/>
      <c r="C84" s="66"/>
      <c r="D84" s="66"/>
      <c r="E84" s="66"/>
      <c r="CU84" s="65"/>
      <c r="CV84" s="65"/>
      <c r="CW84" s="65"/>
      <c r="CX84" s="65"/>
      <c r="CY84" s="65"/>
      <c r="CZ84" s="65"/>
    </row>
    <row r="85" spans="2:104" x14ac:dyDescent="0.25">
      <c r="B85" s="154"/>
      <c r="C85" s="66"/>
      <c r="D85" s="66"/>
      <c r="E85" s="66"/>
      <c r="CU85" s="65"/>
      <c r="CV85" s="65"/>
      <c r="CW85" s="65"/>
      <c r="CX85" s="65"/>
      <c r="CY85" s="65"/>
      <c r="CZ85" s="65"/>
    </row>
    <row r="86" spans="2:104" x14ac:dyDescent="0.25">
      <c r="B86" s="154"/>
      <c r="C86" s="66"/>
      <c r="D86" s="66"/>
      <c r="E86" s="66"/>
      <c r="CU86" s="65"/>
      <c r="CV86" s="65"/>
      <c r="CW86" s="65"/>
      <c r="CX86" s="65"/>
      <c r="CY86" s="65"/>
      <c r="CZ86" s="65"/>
    </row>
    <row r="87" spans="2:104" x14ac:dyDescent="0.25">
      <c r="B87" s="154"/>
      <c r="C87" s="66"/>
      <c r="D87" s="66"/>
      <c r="E87" s="66"/>
      <c r="CU87" s="65"/>
      <c r="CV87" s="65"/>
      <c r="CW87" s="65"/>
      <c r="CX87" s="65"/>
      <c r="CY87" s="65"/>
      <c r="CZ87" s="65"/>
    </row>
    <row r="88" spans="2:104" x14ac:dyDescent="0.25">
      <c r="B88" s="154"/>
      <c r="C88" s="66"/>
      <c r="D88" s="66"/>
      <c r="E88" s="66"/>
      <c r="CU88" s="65"/>
      <c r="CV88" s="65"/>
      <c r="CW88" s="65"/>
      <c r="CX88" s="65"/>
      <c r="CY88" s="65"/>
      <c r="CZ88" s="65"/>
    </row>
    <row r="89" spans="2:104" x14ac:dyDescent="0.25">
      <c r="B89" s="154"/>
      <c r="C89" s="66"/>
      <c r="D89" s="66"/>
      <c r="E89" s="66"/>
      <c r="CU89" s="65"/>
      <c r="CV89" s="65"/>
      <c r="CW89" s="65"/>
      <c r="CX89" s="65"/>
      <c r="CY89" s="65"/>
      <c r="CZ89" s="65"/>
    </row>
    <row r="90" spans="2:104" x14ac:dyDescent="0.25">
      <c r="B90" s="154"/>
      <c r="C90" s="66"/>
      <c r="D90" s="66"/>
      <c r="E90" s="66"/>
      <c r="CU90" s="65"/>
      <c r="CV90" s="65"/>
      <c r="CW90" s="65"/>
      <c r="CX90" s="65"/>
      <c r="CY90" s="65"/>
      <c r="CZ90" s="65"/>
    </row>
    <row r="91" spans="2:104" x14ac:dyDescent="0.25">
      <c r="B91" s="154"/>
      <c r="C91" s="66"/>
      <c r="D91" s="66"/>
      <c r="E91" s="66"/>
      <c r="CU91" s="65"/>
      <c r="CV91" s="65"/>
      <c r="CW91" s="65"/>
      <c r="CX91" s="65"/>
      <c r="CY91" s="65"/>
      <c r="CZ91" s="65"/>
    </row>
    <row r="92" spans="2:104" x14ac:dyDescent="0.25">
      <c r="B92" s="154"/>
      <c r="C92" s="66"/>
      <c r="D92" s="66"/>
      <c r="E92" s="66"/>
      <c r="CU92" s="65"/>
      <c r="CV92" s="65"/>
      <c r="CW92" s="65"/>
      <c r="CX92" s="65"/>
      <c r="CY92" s="65"/>
      <c r="CZ92" s="65"/>
    </row>
    <row r="93" spans="2:104" x14ac:dyDescent="0.25">
      <c r="B93" s="154"/>
      <c r="C93" s="66"/>
      <c r="D93" s="66"/>
      <c r="E93" s="66"/>
      <c r="CU93" s="65"/>
      <c r="CV93" s="65"/>
      <c r="CW93" s="65"/>
      <c r="CX93" s="65"/>
      <c r="CY93" s="65"/>
      <c r="CZ93" s="65"/>
    </row>
    <row r="94" spans="2:104" x14ac:dyDescent="0.25">
      <c r="B94" s="154"/>
      <c r="C94" s="66"/>
      <c r="D94" s="66"/>
      <c r="E94" s="66"/>
      <c r="CU94" s="65"/>
      <c r="CV94" s="65"/>
      <c r="CW94" s="65"/>
      <c r="CX94" s="65"/>
      <c r="CY94" s="65"/>
      <c r="CZ94" s="65"/>
    </row>
    <row r="95" spans="2:104" x14ac:dyDescent="0.25">
      <c r="B95" s="154"/>
      <c r="C95" s="66"/>
      <c r="D95" s="66"/>
      <c r="E95" s="66"/>
      <c r="CU95" s="65"/>
      <c r="CV95" s="65"/>
      <c r="CW95" s="65"/>
      <c r="CX95" s="65"/>
      <c r="CY95" s="65"/>
      <c r="CZ95" s="65"/>
    </row>
    <row r="96" spans="2:104" x14ac:dyDescent="0.25">
      <c r="B96" s="154"/>
      <c r="C96" s="66"/>
      <c r="D96" s="66"/>
      <c r="E96" s="66"/>
      <c r="CU96" s="65"/>
      <c r="CV96" s="65"/>
      <c r="CW96" s="65"/>
      <c r="CX96" s="65"/>
      <c r="CY96" s="65"/>
      <c r="CZ96" s="65"/>
    </row>
    <row r="97" spans="2:104" x14ac:dyDescent="0.25">
      <c r="B97" s="154"/>
      <c r="C97" s="66"/>
      <c r="D97" s="66"/>
      <c r="E97" s="66"/>
      <c r="CU97" s="65"/>
      <c r="CV97" s="65"/>
      <c r="CW97" s="65"/>
      <c r="CX97" s="65"/>
      <c r="CY97" s="65"/>
      <c r="CZ97" s="65"/>
    </row>
    <row r="98" spans="2:104" x14ac:dyDescent="0.25">
      <c r="B98" s="154"/>
      <c r="C98" s="66"/>
      <c r="D98" s="66"/>
      <c r="E98" s="66"/>
      <c r="CU98" s="65"/>
      <c r="CV98" s="65"/>
      <c r="CW98" s="65"/>
      <c r="CX98" s="65"/>
      <c r="CY98" s="65"/>
      <c r="CZ98" s="65"/>
    </row>
    <row r="99" spans="2:104" x14ac:dyDescent="0.25">
      <c r="B99" s="154"/>
      <c r="C99" s="66"/>
      <c r="D99" s="66"/>
      <c r="E99" s="66"/>
      <c r="CU99" s="65"/>
      <c r="CV99" s="65"/>
      <c r="CW99" s="65"/>
      <c r="CX99" s="65"/>
      <c r="CY99" s="65"/>
      <c r="CZ99" s="65"/>
    </row>
    <row r="100" spans="2:104" x14ac:dyDescent="0.25">
      <c r="B100" s="154"/>
      <c r="C100" s="66"/>
      <c r="D100" s="66"/>
      <c r="E100" s="66"/>
      <c r="CU100" s="65"/>
      <c r="CV100" s="65"/>
      <c r="CW100" s="65"/>
      <c r="CX100" s="65"/>
      <c r="CY100" s="65"/>
      <c r="CZ100" s="65"/>
    </row>
    <row r="101" spans="2:104" x14ac:dyDescent="0.25">
      <c r="B101" s="154"/>
      <c r="C101" s="66"/>
      <c r="D101" s="66"/>
      <c r="E101" s="66"/>
      <c r="CU101" s="65"/>
      <c r="CV101" s="65"/>
      <c r="CW101" s="65"/>
      <c r="CX101" s="65"/>
      <c r="CY101" s="65"/>
      <c r="CZ101" s="65"/>
    </row>
    <row r="102" spans="2:104" x14ac:dyDescent="0.25">
      <c r="B102" s="154"/>
      <c r="C102" s="66"/>
      <c r="D102" s="66"/>
      <c r="E102" s="66"/>
      <c r="CU102" s="65"/>
      <c r="CV102" s="65"/>
      <c r="CW102" s="65"/>
      <c r="CX102" s="65"/>
      <c r="CY102" s="65"/>
      <c r="CZ102" s="65"/>
    </row>
    <row r="103" spans="2:104" x14ac:dyDescent="0.25">
      <c r="B103" s="154"/>
      <c r="C103" s="66"/>
      <c r="D103" s="66"/>
      <c r="E103" s="66"/>
      <c r="CU103" s="65"/>
      <c r="CV103" s="65"/>
      <c r="CW103" s="65"/>
      <c r="CX103" s="65"/>
      <c r="CY103" s="65"/>
      <c r="CZ103" s="65"/>
    </row>
    <row r="104" spans="2:104" x14ac:dyDescent="0.25">
      <c r="B104" s="154"/>
      <c r="C104" s="66"/>
      <c r="D104" s="66"/>
      <c r="E104" s="66"/>
      <c r="CU104" s="65"/>
      <c r="CV104" s="65"/>
      <c r="CW104" s="65"/>
      <c r="CX104" s="65"/>
      <c r="CY104" s="65"/>
      <c r="CZ104" s="65"/>
    </row>
    <row r="105" spans="2:104" x14ac:dyDescent="0.25">
      <c r="B105" s="154"/>
      <c r="C105" s="66"/>
      <c r="D105" s="66"/>
      <c r="E105" s="66"/>
      <c r="CU105" s="65"/>
      <c r="CV105" s="65"/>
      <c r="CW105" s="65"/>
      <c r="CX105" s="65"/>
      <c r="CY105" s="65"/>
      <c r="CZ105" s="65"/>
    </row>
    <row r="106" spans="2:104" x14ac:dyDescent="0.25">
      <c r="B106" s="154"/>
      <c r="C106" s="66"/>
      <c r="D106" s="66"/>
      <c r="E106" s="66"/>
      <c r="CU106" s="65"/>
      <c r="CV106" s="65"/>
      <c r="CW106" s="65"/>
      <c r="CX106" s="65"/>
      <c r="CY106" s="65"/>
      <c r="CZ106" s="65"/>
    </row>
    <row r="107" spans="2:104" x14ac:dyDescent="0.25">
      <c r="B107" s="154"/>
      <c r="C107" s="66"/>
      <c r="D107" s="66"/>
      <c r="E107" s="66"/>
      <c r="CU107" s="65"/>
      <c r="CV107" s="65"/>
      <c r="CW107" s="65"/>
      <c r="CX107" s="65"/>
      <c r="CY107" s="65"/>
      <c r="CZ107" s="65"/>
    </row>
    <row r="108" spans="2:104" x14ac:dyDescent="0.25">
      <c r="B108" s="154"/>
      <c r="C108" s="66"/>
      <c r="D108" s="66"/>
      <c r="E108" s="66"/>
      <c r="CU108" s="65"/>
      <c r="CV108" s="65"/>
      <c r="CW108" s="65"/>
      <c r="CX108" s="65"/>
      <c r="CY108" s="65"/>
      <c r="CZ108" s="65"/>
    </row>
    <row r="109" spans="2:104" x14ac:dyDescent="0.25">
      <c r="B109" s="154"/>
      <c r="C109" s="66"/>
      <c r="D109" s="66"/>
      <c r="E109" s="66"/>
      <c r="CU109" s="65"/>
      <c r="CV109" s="65"/>
      <c r="CW109" s="65"/>
      <c r="CX109" s="65"/>
      <c r="CY109" s="65"/>
      <c r="CZ109" s="65"/>
    </row>
    <row r="110" spans="2:104" x14ac:dyDescent="0.25">
      <c r="B110" s="154"/>
      <c r="C110" s="66"/>
      <c r="D110" s="66"/>
      <c r="E110" s="66"/>
      <c r="CU110" s="65"/>
      <c r="CV110" s="65"/>
      <c r="CW110" s="65"/>
      <c r="CX110" s="65"/>
      <c r="CY110" s="65"/>
      <c r="CZ110" s="65"/>
    </row>
    <row r="111" spans="2:104" x14ac:dyDescent="0.25">
      <c r="B111" s="154"/>
      <c r="C111" s="66"/>
      <c r="D111" s="66"/>
      <c r="E111" s="66"/>
      <c r="CU111" s="65"/>
      <c r="CV111" s="65"/>
      <c r="CW111" s="65"/>
      <c r="CX111" s="65"/>
      <c r="CY111" s="65"/>
      <c r="CZ111" s="65"/>
    </row>
    <row r="112" spans="2:104" x14ac:dyDescent="0.25">
      <c r="B112" s="154"/>
      <c r="C112" s="66"/>
      <c r="D112" s="66"/>
      <c r="E112" s="66"/>
      <c r="CU112" s="65"/>
      <c r="CV112" s="65"/>
      <c r="CW112" s="65"/>
      <c r="CX112" s="65"/>
      <c r="CY112" s="65"/>
      <c r="CZ112" s="65"/>
    </row>
    <row r="113" spans="2:104" x14ac:dyDescent="0.25">
      <c r="B113" s="154"/>
      <c r="C113" s="66"/>
      <c r="D113" s="66"/>
      <c r="E113" s="66"/>
      <c r="CU113" s="65"/>
      <c r="CV113" s="65"/>
      <c r="CW113" s="65"/>
      <c r="CX113" s="65"/>
      <c r="CY113" s="65"/>
      <c r="CZ113" s="65"/>
    </row>
    <row r="114" spans="2:104" x14ac:dyDescent="0.25">
      <c r="B114" s="154"/>
      <c r="C114" s="66"/>
      <c r="D114" s="66"/>
      <c r="E114" s="66"/>
      <c r="CU114" s="65"/>
      <c r="CV114" s="65"/>
      <c r="CW114" s="65"/>
      <c r="CX114" s="65"/>
      <c r="CY114" s="65"/>
      <c r="CZ114" s="65"/>
    </row>
    <row r="115" spans="2:104" x14ac:dyDescent="0.25">
      <c r="B115" s="154"/>
      <c r="C115" s="66"/>
      <c r="D115" s="66"/>
      <c r="E115" s="66"/>
      <c r="CU115" s="65"/>
      <c r="CV115" s="65"/>
      <c r="CW115" s="65"/>
      <c r="CX115" s="65"/>
      <c r="CY115" s="65"/>
      <c r="CZ115" s="65"/>
    </row>
    <row r="116" spans="2:104" x14ac:dyDescent="0.25">
      <c r="B116" s="154"/>
      <c r="C116" s="66"/>
      <c r="D116" s="66"/>
      <c r="E116" s="66"/>
      <c r="CU116" s="65"/>
      <c r="CV116" s="65"/>
      <c r="CW116" s="65"/>
      <c r="CX116" s="65"/>
      <c r="CY116" s="65"/>
      <c r="CZ116" s="65"/>
    </row>
    <row r="117" spans="2:104" x14ac:dyDescent="0.25">
      <c r="B117" s="154"/>
      <c r="C117" s="66"/>
      <c r="D117" s="66"/>
      <c r="E117" s="66"/>
      <c r="CU117" s="65"/>
      <c r="CV117" s="65"/>
      <c r="CW117" s="65"/>
      <c r="CX117" s="65"/>
      <c r="CY117" s="65"/>
      <c r="CZ117" s="65"/>
    </row>
    <row r="118" spans="2:104" x14ac:dyDescent="0.25">
      <c r="B118" s="154"/>
      <c r="C118" s="66"/>
      <c r="D118" s="66"/>
      <c r="E118" s="66"/>
      <c r="CU118" s="65"/>
      <c r="CV118" s="65"/>
      <c r="CW118" s="65"/>
      <c r="CX118" s="65"/>
      <c r="CY118" s="65"/>
      <c r="CZ118" s="65"/>
    </row>
    <row r="119" spans="2:104" x14ac:dyDescent="0.25">
      <c r="B119" s="154"/>
      <c r="C119" s="66"/>
      <c r="D119" s="66"/>
      <c r="E119" s="66"/>
      <c r="CU119" s="65"/>
      <c r="CV119" s="65"/>
      <c r="CW119" s="65"/>
      <c r="CX119" s="65"/>
      <c r="CY119" s="65"/>
      <c r="CZ119" s="65"/>
    </row>
    <row r="120" spans="2:104" x14ac:dyDescent="0.25">
      <c r="B120" s="154"/>
      <c r="C120" s="66"/>
      <c r="D120" s="66"/>
      <c r="E120" s="66"/>
      <c r="CU120" s="65"/>
      <c r="CV120" s="65"/>
      <c r="CW120" s="65"/>
      <c r="CX120" s="65"/>
      <c r="CY120" s="65"/>
      <c r="CZ120" s="65"/>
    </row>
    <row r="121" spans="2:104" x14ac:dyDescent="0.25">
      <c r="B121" s="154"/>
      <c r="C121" s="66"/>
      <c r="D121" s="66"/>
      <c r="E121" s="66"/>
      <c r="CU121" s="65"/>
      <c r="CV121" s="65"/>
      <c r="CW121" s="65"/>
      <c r="CX121" s="65"/>
      <c r="CY121" s="65"/>
      <c r="CZ121" s="65"/>
    </row>
    <row r="122" spans="2:104" x14ac:dyDescent="0.25">
      <c r="B122" s="154"/>
      <c r="C122" s="66"/>
      <c r="D122" s="66"/>
      <c r="E122" s="66"/>
      <c r="CU122" s="65"/>
      <c r="CV122" s="65"/>
      <c r="CW122" s="65"/>
      <c r="CX122" s="65"/>
      <c r="CY122" s="65"/>
      <c r="CZ122" s="65"/>
    </row>
    <row r="123" spans="2:104" x14ac:dyDescent="0.25">
      <c r="B123" s="154"/>
      <c r="C123" s="66"/>
      <c r="D123" s="66"/>
      <c r="E123" s="66"/>
      <c r="CU123" s="65"/>
      <c r="CV123" s="65"/>
      <c r="CW123" s="65"/>
      <c r="CX123" s="65"/>
      <c r="CY123" s="65"/>
      <c r="CZ123" s="65"/>
    </row>
    <row r="124" spans="2:104" x14ac:dyDescent="0.25">
      <c r="B124" s="154"/>
      <c r="C124" s="66"/>
      <c r="D124" s="66"/>
      <c r="E124" s="66"/>
      <c r="CU124" s="65"/>
      <c r="CV124" s="65"/>
      <c r="CW124" s="65"/>
      <c r="CX124" s="65"/>
      <c r="CY124" s="65"/>
      <c r="CZ124" s="65"/>
    </row>
    <row r="125" spans="2:104" x14ac:dyDescent="0.25">
      <c r="B125" s="154"/>
      <c r="C125" s="66"/>
      <c r="D125" s="66"/>
      <c r="E125" s="66"/>
      <c r="CU125" s="65"/>
      <c r="CV125" s="65"/>
      <c r="CW125" s="65"/>
      <c r="CX125" s="65"/>
      <c r="CY125" s="65"/>
      <c r="CZ125" s="65"/>
    </row>
    <row r="126" spans="2:104" x14ac:dyDescent="0.25">
      <c r="B126" s="154"/>
      <c r="C126" s="66"/>
      <c r="D126" s="66"/>
      <c r="E126" s="66"/>
      <c r="CU126" s="65"/>
      <c r="CV126" s="65"/>
      <c r="CW126" s="65"/>
      <c r="CX126" s="65"/>
      <c r="CY126" s="65"/>
      <c r="CZ126" s="65"/>
    </row>
    <row r="127" spans="2:104" x14ac:dyDescent="0.25">
      <c r="B127" s="154"/>
      <c r="C127" s="66"/>
      <c r="D127" s="66"/>
      <c r="E127" s="66"/>
      <c r="CU127" s="65"/>
      <c r="CV127" s="65"/>
      <c r="CW127" s="65"/>
      <c r="CX127" s="65"/>
      <c r="CY127" s="65"/>
      <c r="CZ127" s="65"/>
    </row>
    <row r="128" spans="2:104" x14ac:dyDescent="0.25">
      <c r="B128" s="154"/>
      <c r="C128" s="66"/>
      <c r="D128" s="66"/>
      <c r="E128" s="66"/>
      <c r="CU128" s="65"/>
      <c r="CV128" s="65"/>
      <c r="CW128" s="65"/>
      <c r="CX128" s="65"/>
      <c r="CY128" s="65"/>
      <c r="CZ128" s="65"/>
    </row>
    <row r="129" spans="2:104" x14ac:dyDescent="0.25">
      <c r="B129" s="154"/>
      <c r="C129" s="66"/>
      <c r="D129" s="66"/>
      <c r="E129" s="66"/>
      <c r="CU129" s="65"/>
      <c r="CV129" s="65"/>
      <c r="CW129" s="65"/>
      <c r="CX129" s="65"/>
      <c r="CY129" s="65"/>
      <c r="CZ129" s="65"/>
    </row>
    <row r="130" spans="2:104" x14ac:dyDescent="0.25">
      <c r="B130" s="154"/>
      <c r="C130" s="66"/>
      <c r="D130" s="66"/>
      <c r="E130" s="66"/>
      <c r="CU130" s="65"/>
      <c r="CV130" s="65"/>
      <c r="CW130" s="65"/>
      <c r="CX130" s="65"/>
      <c r="CY130" s="65"/>
      <c r="CZ130" s="65"/>
    </row>
    <row r="131" spans="2:104" x14ac:dyDescent="0.25">
      <c r="B131" s="154"/>
      <c r="C131" s="66"/>
      <c r="D131" s="66"/>
      <c r="E131" s="66"/>
      <c r="CU131" s="65"/>
      <c r="CV131" s="65"/>
      <c r="CW131" s="65"/>
      <c r="CX131" s="65"/>
      <c r="CY131" s="65"/>
      <c r="CZ131" s="65"/>
    </row>
    <row r="132" spans="2:104" x14ac:dyDescent="0.25">
      <c r="B132" s="154"/>
      <c r="C132" s="66"/>
      <c r="D132" s="66"/>
      <c r="E132" s="66"/>
      <c r="CU132" s="65"/>
      <c r="CV132" s="65"/>
      <c r="CW132" s="65"/>
      <c r="CX132" s="65"/>
      <c r="CY132" s="65"/>
      <c r="CZ132" s="65"/>
    </row>
    <row r="133" spans="2:104" x14ac:dyDescent="0.25">
      <c r="B133" s="154"/>
      <c r="C133" s="66"/>
      <c r="D133" s="66"/>
      <c r="E133" s="66"/>
      <c r="CU133" s="65"/>
      <c r="CV133" s="65"/>
      <c r="CW133" s="65"/>
      <c r="CX133" s="65"/>
      <c r="CY133" s="65"/>
      <c r="CZ133" s="65"/>
    </row>
    <row r="134" spans="2:104" x14ac:dyDescent="0.25">
      <c r="B134" s="154"/>
      <c r="C134" s="66"/>
      <c r="D134" s="66"/>
      <c r="E134" s="66"/>
      <c r="CU134" s="65"/>
      <c r="CV134" s="65"/>
      <c r="CW134" s="65"/>
      <c r="CX134" s="65"/>
      <c r="CY134" s="65"/>
      <c r="CZ134" s="65"/>
    </row>
    <row r="135" spans="2:104" x14ac:dyDescent="0.25">
      <c r="B135" s="154"/>
      <c r="C135" s="66"/>
      <c r="D135" s="66"/>
      <c r="E135" s="66"/>
      <c r="CU135" s="65"/>
      <c r="CV135" s="65"/>
      <c r="CW135" s="65"/>
      <c r="CX135" s="65"/>
      <c r="CY135" s="65"/>
      <c r="CZ135" s="65"/>
    </row>
    <row r="136" spans="2:104" x14ac:dyDescent="0.25">
      <c r="B136" s="154"/>
      <c r="C136" s="66"/>
      <c r="D136" s="66"/>
      <c r="E136" s="66"/>
      <c r="CU136" s="65"/>
      <c r="CV136" s="65"/>
      <c r="CW136" s="65"/>
      <c r="CX136" s="65"/>
      <c r="CY136" s="65"/>
      <c r="CZ136" s="65"/>
    </row>
    <row r="137" spans="2:104" x14ac:dyDescent="0.25">
      <c r="B137" s="154"/>
      <c r="C137" s="66"/>
      <c r="D137" s="66"/>
      <c r="E137" s="66"/>
      <c r="CU137" s="65"/>
      <c r="CV137" s="65"/>
      <c r="CW137" s="65"/>
      <c r="CX137" s="65"/>
      <c r="CY137" s="65"/>
      <c r="CZ137" s="65"/>
    </row>
    <row r="138" spans="2:104" x14ac:dyDescent="0.25">
      <c r="B138" s="154"/>
      <c r="C138" s="66"/>
      <c r="D138" s="66"/>
      <c r="E138" s="66"/>
      <c r="CU138" s="65"/>
      <c r="CV138" s="65"/>
      <c r="CW138" s="65"/>
      <c r="CX138" s="65"/>
      <c r="CY138" s="65"/>
      <c r="CZ138" s="65"/>
    </row>
    <row r="139" spans="2:104" x14ac:dyDescent="0.25">
      <c r="B139" s="154"/>
      <c r="C139" s="66"/>
      <c r="D139" s="66"/>
      <c r="E139" s="66"/>
      <c r="CU139" s="65"/>
      <c r="CV139" s="65"/>
      <c r="CW139" s="65"/>
      <c r="CX139" s="65"/>
      <c r="CY139" s="65"/>
      <c r="CZ139" s="65"/>
    </row>
    <row r="140" spans="2:104" x14ac:dyDescent="0.25">
      <c r="B140" s="154"/>
      <c r="C140" s="66"/>
      <c r="D140" s="66"/>
      <c r="E140" s="66"/>
      <c r="CU140" s="65"/>
      <c r="CV140" s="65"/>
      <c r="CW140" s="65"/>
      <c r="CX140" s="65"/>
      <c r="CY140" s="65"/>
      <c r="CZ140" s="65"/>
    </row>
    <row r="141" spans="2:104" x14ac:dyDescent="0.25">
      <c r="B141" s="154"/>
      <c r="C141" s="66"/>
      <c r="D141" s="66"/>
      <c r="E141" s="66"/>
      <c r="CU141" s="65"/>
      <c r="CV141" s="65"/>
      <c r="CW141" s="65"/>
      <c r="CX141" s="65"/>
      <c r="CY141" s="65"/>
      <c r="CZ141" s="65"/>
    </row>
    <row r="142" spans="2:104" x14ac:dyDescent="0.25">
      <c r="B142" s="154"/>
      <c r="C142" s="66"/>
      <c r="D142" s="66"/>
      <c r="E142" s="66"/>
      <c r="CU142" s="65"/>
      <c r="CV142" s="65"/>
      <c r="CW142" s="65"/>
      <c r="CX142" s="65"/>
      <c r="CY142" s="65"/>
      <c r="CZ142" s="65"/>
    </row>
    <row r="143" spans="2:104" x14ac:dyDescent="0.25">
      <c r="B143" s="154"/>
      <c r="C143" s="66"/>
      <c r="D143" s="66"/>
      <c r="E143" s="66"/>
      <c r="CU143" s="65"/>
      <c r="CV143" s="65"/>
      <c r="CW143" s="65"/>
      <c r="CX143" s="65"/>
      <c r="CY143" s="65"/>
      <c r="CZ143" s="65"/>
    </row>
    <row r="144" spans="2:104" x14ac:dyDescent="0.25">
      <c r="B144" s="154"/>
      <c r="C144" s="66"/>
      <c r="D144" s="66"/>
      <c r="E144" s="66"/>
      <c r="CU144" s="65"/>
      <c r="CV144" s="65"/>
      <c r="CW144" s="65"/>
      <c r="CX144" s="65"/>
      <c r="CY144" s="65"/>
      <c r="CZ144" s="65"/>
    </row>
    <row r="145" spans="2:104" x14ac:dyDescent="0.25">
      <c r="B145" s="154"/>
      <c r="C145" s="66"/>
      <c r="D145" s="66"/>
      <c r="E145" s="66"/>
      <c r="CU145" s="65"/>
      <c r="CV145" s="65"/>
      <c r="CW145" s="65"/>
      <c r="CX145" s="65"/>
      <c r="CY145" s="65"/>
      <c r="CZ145" s="65"/>
    </row>
    <row r="146" spans="2:104" x14ac:dyDescent="0.25">
      <c r="B146" s="154"/>
      <c r="C146" s="66"/>
      <c r="D146" s="66"/>
      <c r="E146" s="66"/>
      <c r="CU146" s="65"/>
      <c r="CV146" s="65"/>
      <c r="CW146" s="65"/>
      <c r="CX146" s="65"/>
      <c r="CY146" s="65"/>
      <c r="CZ146" s="65"/>
    </row>
    <row r="147" spans="2:104" x14ac:dyDescent="0.25">
      <c r="B147" s="154"/>
      <c r="C147" s="66"/>
      <c r="D147" s="66"/>
      <c r="E147" s="66"/>
      <c r="CU147" s="65"/>
      <c r="CV147" s="65"/>
      <c r="CW147" s="65"/>
      <c r="CX147" s="65"/>
      <c r="CY147" s="65"/>
      <c r="CZ147" s="65"/>
    </row>
    <row r="148" spans="2:104" x14ac:dyDescent="0.25">
      <c r="B148" s="154"/>
      <c r="C148" s="66"/>
      <c r="D148" s="66"/>
      <c r="E148" s="66"/>
      <c r="CU148" s="65"/>
      <c r="CV148" s="65"/>
      <c r="CW148" s="65"/>
      <c r="CX148" s="65"/>
      <c r="CY148" s="65"/>
      <c r="CZ148" s="65"/>
    </row>
    <row r="149" spans="2:104" x14ac:dyDescent="0.25">
      <c r="B149" s="154"/>
      <c r="C149" s="66"/>
      <c r="D149" s="66"/>
      <c r="E149" s="66"/>
      <c r="CU149" s="65"/>
      <c r="CV149" s="65"/>
      <c r="CW149" s="65"/>
      <c r="CX149" s="65"/>
      <c r="CY149" s="65"/>
      <c r="CZ149" s="65"/>
    </row>
    <row r="150" spans="2:104" x14ac:dyDescent="0.25">
      <c r="B150" s="154"/>
      <c r="C150" s="66"/>
      <c r="D150" s="66"/>
      <c r="E150" s="66"/>
      <c r="CU150" s="65"/>
      <c r="CV150" s="65"/>
      <c r="CW150" s="65"/>
      <c r="CX150" s="65"/>
      <c r="CY150" s="65"/>
      <c r="CZ150" s="65"/>
    </row>
    <row r="151" spans="2:104" x14ac:dyDescent="0.25">
      <c r="B151" s="154"/>
      <c r="C151" s="66"/>
      <c r="D151" s="66"/>
      <c r="E151" s="66"/>
      <c r="CU151" s="65"/>
      <c r="CV151" s="65"/>
      <c r="CW151" s="65"/>
      <c r="CX151" s="65"/>
      <c r="CY151" s="65"/>
      <c r="CZ151" s="65"/>
    </row>
    <row r="152" spans="2:104" x14ac:dyDescent="0.25">
      <c r="B152" s="154"/>
      <c r="C152" s="66"/>
      <c r="D152" s="66"/>
      <c r="E152" s="66"/>
      <c r="CU152" s="65"/>
      <c r="CV152" s="65"/>
      <c r="CW152" s="65"/>
      <c r="CX152" s="65"/>
      <c r="CY152" s="65"/>
      <c r="CZ152" s="65"/>
    </row>
    <row r="153" spans="2:104" x14ac:dyDescent="0.25">
      <c r="B153" s="154"/>
      <c r="C153" s="66"/>
      <c r="D153" s="66"/>
      <c r="E153" s="66"/>
      <c r="CU153" s="65"/>
      <c r="CV153" s="65"/>
      <c r="CW153" s="65"/>
      <c r="CX153" s="65"/>
      <c r="CY153" s="65"/>
      <c r="CZ153" s="65"/>
    </row>
    <row r="154" spans="2:104" x14ac:dyDescent="0.25">
      <c r="B154" s="154"/>
      <c r="C154" s="66"/>
      <c r="D154" s="66"/>
      <c r="E154" s="66"/>
      <c r="CU154" s="65"/>
      <c r="CV154" s="65"/>
      <c r="CW154" s="65"/>
      <c r="CX154" s="65"/>
      <c r="CY154" s="65"/>
      <c r="CZ154" s="65"/>
    </row>
    <row r="155" spans="2:104" x14ac:dyDescent="0.25">
      <c r="B155" s="154"/>
      <c r="C155" s="66"/>
      <c r="D155" s="66"/>
      <c r="E155" s="66"/>
      <c r="CU155" s="65"/>
      <c r="CV155" s="65"/>
      <c r="CW155" s="65"/>
      <c r="CX155" s="65"/>
      <c r="CY155" s="65"/>
      <c r="CZ155" s="65"/>
    </row>
    <row r="156" spans="2:104" x14ac:dyDescent="0.25">
      <c r="B156" s="154"/>
      <c r="C156" s="66"/>
      <c r="D156" s="66"/>
      <c r="E156" s="66"/>
      <c r="CU156" s="65"/>
      <c r="CV156" s="65"/>
      <c r="CW156" s="65"/>
      <c r="CX156" s="65"/>
      <c r="CY156" s="65"/>
      <c r="CZ156" s="65"/>
    </row>
    <row r="157" spans="2:104" x14ac:dyDescent="0.25">
      <c r="B157" s="154"/>
      <c r="C157" s="66"/>
      <c r="D157" s="66"/>
      <c r="E157" s="66"/>
      <c r="CU157" s="65"/>
      <c r="CV157" s="65"/>
      <c r="CW157" s="65"/>
      <c r="CX157" s="65"/>
      <c r="CY157" s="65"/>
      <c r="CZ157" s="65"/>
    </row>
    <row r="158" spans="2:104" x14ac:dyDescent="0.25">
      <c r="B158" s="154"/>
      <c r="C158" s="66"/>
      <c r="D158" s="66"/>
      <c r="E158" s="66"/>
      <c r="CU158" s="65"/>
      <c r="CV158" s="65"/>
      <c r="CW158" s="65"/>
      <c r="CX158" s="65"/>
      <c r="CY158" s="65"/>
      <c r="CZ158" s="65"/>
    </row>
    <row r="159" spans="2:104" x14ac:dyDescent="0.25">
      <c r="B159" s="154"/>
      <c r="C159" s="66"/>
      <c r="D159" s="66"/>
      <c r="E159" s="66"/>
      <c r="CU159" s="65"/>
      <c r="CV159" s="65"/>
      <c r="CW159" s="65"/>
      <c r="CX159" s="65"/>
      <c r="CY159" s="65"/>
      <c r="CZ159" s="65"/>
    </row>
    <row r="160" spans="2:104" x14ac:dyDescent="0.25">
      <c r="B160" s="154"/>
      <c r="C160" s="66"/>
      <c r="D160" s="66"/>
      <c r="E160" s="66"/>
      <c r="CU160" s="65"/>
      <c r="CV160" s="65"/>
      <c r="CW160" s="65"/>
      <c r="CX160" s="65"/>
      <c r="CY160" s="65"/>
      <c r="CZ160" s="65"/>
    </row>
    <row r="161" spans="2:104" x14ac:dyDescent="0.25">
      <c r="B161" s="154"/>
      <c r="C161" s="66"/>
      <c r="D161" s="66"/>
      <c r="E161" s="66"/>
      <c r="CU161" s="65"/>
      <c r="CV161" s="65"/>
      <c r="CW161" s="65"/>
      <c r="CX161" s="65"/>
      <c r="CY161" s="65"/>
      <c r="CZ161" s="65"/>
    </row>
    <row r="162" spans="2:104" x14ac:dyDescent="0.25">
      <c r="B162" s="154"/>
      <c r="C162" s="66"/>
      <c r="D162" s="66"/>
      <c r="E162" s="66"/>
      <c r="CU162" s="65"/>
      <c r="CV162" s="65"/>
      <c r="CW162" s="65"/>
      <c r="CX162" s="65"/>
      <c r="CY162" s="65"/>
      <c r="CZ162" s="65"/>
    </row>
    <row r="163" spans="2:104" x14ac:dyDescent="0.25">
      <c r="B163" s="154"/>
      <c r="C163" s="66"/>
      <c r="D163" s="66"/>
      <c r="E163" s="66"/>
      <c r="CU163" s="65"/>
      <c r="CV163" s="65"/>
      <c r="CW163" s="65"/>
      <c r="CX163" s="65"/>
      <c r="CY163" s="65"/>
      <c r="CZ163" s="65"/>
    </row>
    <row r="164" spans="2:104" x14ac:dyDescent="0.25">
      <c r="B164" s="154"/>
      <c r="C164" s="66"/>
      <c r="D164" s="66"/>
      <c r="E164" s="66"/>
      <c r="CU164" s="65"/>
      <c r="CV164" s="65"/>
      <c r="CW164" s="65"/>
      <c r="CX164" s="65"/>
      <c r="CY164" s="65"/>
      <c r="CZ164" s="65"/>
    </row>
    <row r="165" spans="2:104" x14ac:dyDescent="0.25">
      <c r="B165" s="154"/>
      <c r="C165" s="66"/>
      <c r="D165" s="66"/>
      <c r="E165" s="66"/>
      <c r="CU165" s="65"/>
      <c r="CV165" s="65"/>
      <c r="CW165" s="65"/>
      <c r="CX165" s="65"/>
      <c r="CY165" s="65"/>
      <c r="CZ165" s="65"/>
    </row>
    <row r="166" spans="2:104" x14ac:dyDescent="0.25">
      <c r="B166" s="154"/>
      <c r="C166" s="66"/>
      <c r="D166" s="66"/>
      <c r="E166" s="66"/>
      <c r="CU166" s="65"/>
      <c r="CV166" s="65"/>
      <c r="CW166" s="65"/>
      <c r="CX166" s="65"/>
      <c r="CY166" s="65"/>
      <c r="CZ166" s="65"/>
    </row>
    <row r="167" spans="2:104" x14ac:dyDescent="0.25">
      <c r="B167" s="154"/>
      <c r="C167" s="66"/>
      <c r="D167" s="66"/>
      <c r="E167" s="66"/>
      <c r="CU167" s="65"/>
      <c r="CV167" s="65"/>
      <c r="CW167" s="65"/>
      <c r="CX167" s="65"/>
      <c r="CY167" s="65"/>
      <c r="CZ167" s="65"/>
    </row>
    <row r="168" spans="2:104" x14ac:dyDescent="0.25">
      <c r="B168" s="154"/>
      <c r="C168" s="66"/>
      <c r="D168" s="66"/>
      <c r="E168" s="66"/>
      <c r="CU168" s="65"/>
      <c r="CV168" s="65"/>
      <c r="CW168" s="65"/>
      <c r="CX168" s="65"/>
      <c r="CY168" s="65"/>
      <c r="CZ168" s="65"/>
    </row>
    <row r="169" spans="2:104" x14ac:dyDescent="0.25">
      <c r="B169" s="154"/>
      <c r="C169" s="66"/>
      <c r="D169" s="66"/>
      <c r="E169" s="66"/>
      <c r="CU169" s="65"/>
      <c r="CV169" s="65"/>
      <c r="CW169" s="65"/>
      <c r="CX169" s="65"/>
      <c r="CY169" s="65"/>
      <c r="CZ169" s="65"/>
    </row>
    <row r="170" spans="2:104" x14ac:dyDescent="0.25">
      <c r="B170" s="154"/>
      <c r="C170" s="66"/>
      <c r="D170" s="66"/>
      <c r="E170" s="66"/>
      <c r="CU170" s="65"/>
      <c r="CV170" s="65"/>
      <c r="CW170" s="65"/>
      <c r="CX170" s="65"/>
      <c r="CY170" s="65"/>
      <c r="CZ170" s="65"/>
    </row>
    <row r="171" spans="2:104" x14ac:dyDescent="0.25">
      <c r="B171" s="154"/>
      <c r="C171" s="66"/>
      <c r="D171" s="66"/>
      <c r="E171" s="66"/>
      <c r="CU171" s="65"/>
      <c r="CV171" s="65"/>
      <c r="CW171" s="65"/>
      <c r="CX171" s="65"/>
      <c r="CY171" s="65"/>
      <c r="CZ171" s="65"/>
    </row>
    <row r="172" spans="2:104" x14ac:dyDescent="0.25">
      <c r="B172" s="154"/>
      <c r="C172" s="66"/>
      <c r="D172" s="66"/>
      <c r="E172" s="66"/>
      <c r="CU172" s="65"/>
      <c r="CV172" s="65"/>
      <c r="CW172" s="65"/>
      <c r="CX172" s="65"/>
      <c r="CY172" s="65"/>
      <c r="CZ172" s="65"/>
    </row>
    <row r="173" spans="2:104" x14ac:dyDescent="0.25">
      <c r="B173" s="154"/>
      <c r="C173" s="66"/>
      <c r="D173" s="66"/>
      <c r="E173" s="66"/>
      <c r="CU173" s="65"/>
      <c r="CV173" s="65"/>
      <c r="CW173" s="65"/>
      <c r="CX173" s="65"/>
      <c r="CY173" s="65"/>
      <c r="CZ173" s="65"/>
    </row>
    <row r="174" spans="2:104" x14ac:dyDescent="0.25">
      <c r="B174" s="154"/>
      <c r="C174" s="66"/>
      <c r="D174" s="66"/>
      <c r="E174" s="66"/>
      <c r="CU174" s="65"/>
      <c r="CV174" s="65"/>
      <c r="CW174" s="65"/>
      <c r="CX174" s="65"/>
      <c r="CY174" s="65"/>
      <c r="CZ174" s="65"/>
    </row>
    <row r="175" spans="2:104" x14ac:dyDescent="0.25">
      <c r="B175" s="154"/>
      <c r="C175" s="66"/>
      <c r="D175" s="66"/>
      <c r="E175" s="66"/>
      <c r="CU175" s="65"/>
      <c r="CV175" s="65"/>
      <c r="CW175" s="65"/>
      <c r="CX175" s="65"/>
      <c r="CY175" s="65"/>
      <c r="CZ175" s="65"/>
    </row>
    <row r="176" spans="2:104" x14ac:dyDescent="0.25">
      <c r="B176" s="154"/>
      <c r="C176" s="66"/>
      <c r="D176" s="66"/>
      <c r="E176" s="66"/>
      <c r="CU176" s="65"/>
      <c r="CV176" s="65"/>
      <c r="CW176" s="65"/>
      <c r="CX176" s="65"/>
      <c r="CY176" s="65"/>
      <c r="CZ176" s="65"/>
    </row>
    <row r="177" spans="2:104" x14ac:dyDescent="0.25">
      <c r="B177" s="154"/>
      <c r="C177" s="66"/>
      <c r="D177" s="66"/>
      <c r="E177" s="66"/>
      <c r="CU177" s="65"/>
      <c r="CV177" s="65"/>
      <c r="CW177" s="65"/>
      <c r="CX177" s="65"/>
      <c r="CY177" s="65"/>
      <c r="CZ177" s="65"/>
    </row>
    <row r="178" spans="2:104" x14ac:dyDescent="0.25">
      <c r="B178" s="154"/>
      <c r="C178" s="66"/>
      <c r="D178" s="66"/>
      <c r="E178" s="66"/>
      <c r="CU178" s="65"/>
      <c r="CV178" s="65"/>
      <c r="CW178" s="65"/>
      <c r="CX178" s="65"/>
      <c r="CY178" s="65"/>
      <c r="CZ178" s="65"/>
    </row>
    <row r="179" spans="2:104" x14ac:dyDescent="0.25">
      <c r="B179" s="154"/>
      <c r="C179" s="66"/>
      <c r="D179" s="66"/>
      <c r="E179" s="66"/>
      <c r="CU179" s="65"/>
      <c r="CV179" s="65"/>
      <c r="CW179" s="65"/>
      <c r="CX179" s="65"/>
      <c r="CY179" s="65"/>
      <c r="CZ179" s="65"/>
    </row>
    <row r="180" spans="2:104" x14ac:dyDescent="0.25">
      <c r="B180" s="154"/>
      <c r="C180" s="66"/>
      <c r="D180" s="66"/>
      <c r="E180" s="66"/>
      <c r="CU180" s="65"/>
      <c r="CV180" s="65"/>
      <c r="CW180" s="65"/>
      <c r="CX180" s="65"/>
      <c r="CY180" s="65"/>
      <c r="CZ180" s="65"/>
    </row>
    <row r="181" spans="2:104" x14ac:dyDescent="0.25">
      <c r="B181" s="154"/>
      <c r="C181" s="66"/>
      <c r="D181" s="66"/>
      <c r="E181" s="66"/>
      <c r="CU181" s="65"/>
      <c r="CV181" s="65"/>
      <c r="CW181" s="65"/>
      <c r="CX181" s="65"/>
      <c r="CY181" s="65"/>
      <c r="CZ181" s="65"/>
    </row>
    <row r="182" spans="2:104" x14ac:dyDescent="0.25">
      <c r="B182" s="154"/>
      <c r="C182" s="66"/>
      <c r="D182" s="66"/>
      <c r="E182" s="66"/>
      <c r="CU182" s="65"/>
      <c r="CV182" s="65"/>
      <c r="CW182" s="65"/>
      <c r="CX182" s="65"/>
      <c r="CY182" s="65"/>
      <c r="CZ182" s="65"/>
    </row>
    <row r="183" spans="2:104" x14ac:dyDescent="0.25">
      <c r="B183" s="154"/>
      <c r="C183" s="66"/>
      <c r="D183" s="66"/>
      <c r="E183" s="66"/>
      <c r="CU183" s="65"/>
      <c r="CV183" s="65"/>
      <c r="CW183" s="65"/>
      <c r="CX183" s="65"/>
      <c r="CY183" s="65"/>
      <c r="CZ183" s="65"/>
    </row>
    <row r="184" spans="2:104" x14ac:dyDescent="0.25">
      <c r="B184" s="154"/>
      <c r="C184" s="66"/>
      <c r="D184" s="66"/>
      <c r="E184" s="66"/>
      <c r="CU184" s="65"/>
      <c r="CV184" s="65"/>
      <c r="CW184" s="65"/>
      <c r="CX184" s="65"/>
      <c r="CY184" s="65"/>
      <c r="CZ184" s="65"/>
    </row>
    <row r="185" spans="2:104" x14ac:dyDescent="0.25">
      <c r="B185" s="154"/>
      <c r="C185" s="66"/>
      <c r="D185" s="66"/>
      <c r="E185" s="66"/>
      <c r="CU185" s="65"/>
      <c r="CV185" s="65"/>
      <c r="CW185" s="65"/>
      <c r="CX185" s="65"/>
      <c r="CY185" s="65"/>
      <c r="CZ185" s="65"/>
    </row>
    <row r="186" spans="2:104" x14ac:dyDescent="0.25">
      <c r="B186" s="154"/>
      <c r="C186" s="66"/>
      <c r="D186" s="66"/>
      <c r="E186" s="66"/>
      <c r="CU186" s="65"/>
      <c r="CV186" s="65"/>
      <c r="CW186" s="65"/>
      <c r="CX186" s="65"/>
      <c r="CY186" s="65"/>
      <c r="CZ186" s="65"/>
    </row>
    <row r="187" spans="2:104" x14ac:dyDescent="0.25">
      <c r="B187" s="154"/>
      <c r="C187" s="66"/>
      <c r="D187" s="66"/>
      <c r="E187" s="66"/>
      <c r="CU187" s="65"/>
      <c r="CV187" s="65"/>
      <c r="CW187" s="65"/>
      <c r="CX187" s="65"/>
      <c r="CY187" s="65"/>
      <c r="CZ187" s="65"/>
    </row>
    <row r="188" spans="2:104" x14ac:dyDescent="0.25">
      <c r="B188" s="154"/>
      <c r="C188" s="66"/>
      <c r="D188" s="66"/>
      <c r="E188" s="66"/>
      <c r="CU188" s="65"/>
      <c r="CV188" s="65"/>
      <c r="CW188" s="65"/>
      <c r="CX188" s="65"/>
      <c r="CY188" s="65"/>
      <c r="CZ188" s="65"/>
    </row>
    <row r="189" spans="2:104" x14ac:dyDescent="0.25">
      <c r="B189" s="154"/>
      <c r="C189" s="66"/>
      <c r="D189" s="66"/>
      <c r="E189" s="66"/>
      <c r="CU189" s="65"/>
      <c r="CV189" s="65"/>
      <c r="CW189" s="65"/>
      <c r="CX189" s="65"/>
      <c r="CY189" s="65"/>
      <c r="CZ189" s="65"/>
    </row>
    <row r="190" spans="2:104" x14ac:dyDescent="0.25">
      <c r="B190" s="154"/>
      <c r="C190" s="66"/>
      <c r="D190" s="66"/>
      <c r="E190" s="66"/>
      <c r="CU190" s="65"/>
      <c r="CV190" s="65"/>
      <c r="CW190" s="65"/>
      <c r="CX190" s="65"/>
      <c r="CY190" s="65"/>
      <c r="CZ190" s="65"/>
    </row>
    <row r="191" spans="2:104" x14ac:dyDescent="0.25">
      <c r="B191" s="154"/>
      <c r="C191" s="66"/>
      <c r="D191" s="66"/>
      <c r="E191" s="66"/>
      <c r="CU191" s="65"/>
      <c r="CV191" s="65"/>
      <c r="CW191" s="65"/>
      <c r="CX191" s="65"/>
      <c r="CY191" s="65"/>
      <c r="CZ191" s="65"/>
    </row>
    <row r="192" spans="2:104" x14ac:dyDescent="0.25">
      <c r="B192" s="154"/>
      <c r="C192" s="66"/>
      <c r="D192" s="66"/>
      <c r="E192" s="66"/>
      <c r="CU192" s="65"/>
      <c r="CV192" s="65"/>
      <c r="CW192" s="65"/>
      <c r="CX192" s="65"/>
      <c r="CY192" s="65"/>
      <c r="CZ192" s="65"/>
    </row>
    <row r="193" spans="2:104" x14ac:dyDescent="0.25">
      <c r="B193" s="154"/>
      <c r="C193" s="66"/>
      <c r="D193" s="66"/>
      <c r="E193" s="66"/>
      <c r="CU193" s="65"/>
      <c r="CV193" s="65"/>
      <c r="CW193" s="65"/>
      <c r="CX193" s="65"/>
      <c r="CY193" s="65"/>
      <c r="CZ193" s="65"/>
    </row>
    <row r="194" spans="2:104" x14ac:dyDescent="0.25">
      <c r="B194" s="154"/>
      <c r="C194" s="66"/>
      <c r="D194" s="66"/>
      <c r="E194" s="66"/>
      <c r="CU194" s="65"/>
      <c r="CV194" s="65"/>
      <c r="CW194" s="65"/>
      <c r="CX194" s="65"/>
      <c r="CY194" s="65"/>
      <c r="CZ194" s="65"/>
    </row>
    <row r="195" spans="2:104" x14ac:dyDescent="0.25">
      <c r="B195" s="154"/>
      <c r="C195" s="66"/>
      <c r="D195" s="66"/>
      <c r="E195" s="66"/>
      <c r="CU195" s="65"/>
      <c r="CV195" s="65"/>
      <c r="CW195" s="65"/>
      <c r="CX195" s="65"/>
      <c r="CY195" s="65"/>
      <c r="CZ195" s="65"/>
    </row>
    <row r="196" spans="2:104" x14ac:dyDescent="0.25">
      <c r="B196" s="154"/>
      <c r="C196" s="66"/>
      <c r="D196" s="66"/>
      <c r="E196" s="66"/>
      <c r="CU196" s="65"/>
      <c r="CV196" s="65"/>
      <c r="CW196" s="65"/>
      <c r="CX196" s="65"/>
      <c r="CY196" s="65"/>
      <c r="CZ196" s="65"/>
    </row>
    <row r="197" spans="2:104" x14ac:dyDescent="0.25">
      <c r="B197" s="154"/>
      <c r="C197" s="66"/>
      <c r="D197" s="66"/>
      <c r="E197" s="66"/>
      <c r="CU197" s="65"/>
      <c r="CV197" s="65"/>
      <c r="CW197" s="65"/>
      <c r="CX197" s="65"/>
      <c r="CY197" s="65"/>
      <c r="CZ197" s="65"/>
    </row>
    <row r="198" spans="2:104" x14ac:dyDescent="0.25">
      <c r="B198" s="154"/>
      <c r="C198" s="66"/>
      <c r="D198" s="66"/>
      <c r="E198" s="66"/>
      <c r="CU198" s="65"/>
      <c r="CV198" s="65"/>
      <c r="CW198" s="65"/>
      <c r="CX198" s="65"/>
      <c r="CY198" s="65"/>
      <c r="CZ198" s="65"/>
    </row>
    <row r="199" spans="2:104" x14ac:dyDescent="0.25">
      <c r="B199" s="154"/>
      <c r="C199" s="66"/>
      <c r="D199" s="66"/>
      <c r="E199" s="66"/>
      <c r="CU199" s="65"/>
      <c r="CV199" s="65"/>
      <c r="CW199" s="65"/>
      <c r="CX199" s="65"/>
      <c r="CY199" s="65"/>
      <c r="CZ199" s="65"/>
    </row>
    <row r="200" spans="2:104" x14ac:dyDescent="0.25">
      <c r="B200" s="154"/>
      <c r="C200" s="66"/>
      <c r="D200" s="66"/>
      <c r="E200" s="66"/>
      <c r="CU200" s="65"/>
      <c r="CV200" s="65"/>
      <c r="CW200" s="65"/>
      <c r="CX200" s="65"/>
      <c r="CY200" s="65"/>
      <c r="CZ200" s="65"/>
    </row>
    <row r="201" spans="2:104" x14ac:dyDescent="0.25">
      <c r="B201" s="154"/>
      <c r="C201" s="66"/>
      <c r="D201" s="66"/>
      <c r="E201" s="66"/>
      <c r="CU201" s="65"/>
      <c r="CV201" s="65"/>
      <c r="CW201" s="65"/>
      <c r="CX201" s="65"/>
      <c r="CY201" s="65"/>
      <c r="CZ201" s="65"/>
    </row>
    <row r="202" spans="2:104" x14ac:dyDescent="0.25">
      <c r="B202" s="154"/>
      <c r="C202" s="66"/>
      <c r="D202" s="66"/>
      <c r="E202" s="66"/>
      <c r="CU202" s="65"/>
      <c r="CV202" s="65"/>
      <c r="CW202" s="65"/>
      <c r="CX202" s="65"/>
      <c r="CY202" s="65"/>
      <c r="CZ202" s="65"/>
    </row>
    <row r="203" spans="2:104" x14ac:dyDescent="0.25">
      <c r="B203" s="154"/>
      <c r="C203" s="66"/>
      <c r="D203" s="66"/>
      <c r="E203" s="66"/>
      <c r="CU203" s="65"/>
      <c r="CV203" s="65"/>
      <c r="CW203" s="65"/>
      <c r="CX203" s="65"/>
      <c r="CY203" s="65"/>
      <c r="CZ203" s="65"/>
    </row>
    <row r="204" spans="2:104" x14ac:dyDescent="0.25">
      <c r="B204" s="154"/>
      <c r="C204" s="66"/>
      <c r="D204" s="66"/>
      <c r="E204" s="66"/>
      <c r="CU204" s="65"/>
      <c r="CV204" s="65"/>
      <c r="CW204" s="65"/>
      <c r="CX204" s="65"/>
      <c r="CY204" s="65"/>
      <c r="CZ204" s="65"/>
    </row>
    <row r="205" spans="2:104" x14ac:dyDescent="0.25">
      <c r="B205" s="154"/>
      <c r="C205" s="66"/>
      <c r="D205" s="66"/>
      <c r="E205" s="66"/>
      <c r="CU205" s="65"/>
      <c r="CV205" s="65"/>
      <c r="CW205" s="65"/>
      <c r="CX205" s="65"/>
      <c r="CY205" s="65"/>
      <c r="CZ205" s="65"/>
    </row>
    <row r="206" spans="2:104" x14ac:dyDescent="0.25">
      <c r="B206" s="154"/>
      <c r="C206" s="66"/>
      <c r="D206" s="66"/>
      <c r="E206" s="66"/>
      <c r="CU206" s="65"/>
      <c r="CV206" s="65"/>
      <c r="CW206" s="65"/>
      <c r="CX206" s="65"/>
      <c r="CY206" s="65"/>
      <c r="CZ206" s="65"/>
    </row>
    <row r="207" spans="2:104" x14ac:dyDescent="0.25">
      <c r="B207" s="154"/>
      <c r="C207" s="66"/>
      <c r="D207" s="66"/>
      <c r="E207" s="66"/>
      <c r="CU207" s="65"/>
      <c r="CV207" s="65"/>
      <c r="CW207" s="65"/>
      <c r="CX207" s="65"/>
      <c r="CY207" s="65"/>
      <c r="CZ207" s="65"/>
    </row>
    <row r="208" spans="2:104" x14ac:dyDescent="0.25">
      <c r="B208" s="154"/>
      <c r="C208" s="66"/>
      <c r="D208" s="66"/>
      <c r="E208" s="66"/>
      <c r="CU208" s="65"/>
      <c r="CV208" s="65"/>
      <c r="CW208" s="65"/>
      <c r="CX208" s="65"/>
      <c r="CY208" s="65"/>
      <c r="CZ208" s="65"/>
    </row>
    <row r="209" spans="2:104" x14ac:dyDescent="0.25">
      <c r="B209" s="154"/>
      <c r="C209" s="66"/>
      <c r="D209" s="66"/>
      <c r="E209" s="66"/>
      <c r="CU209" s="65"/>
      <c r="CV209" s="65"/>
      <c r="CW209" s="65"/>
      <c r="CX209" s="65"/>
      <c r="CY209" s="65"/>
      <c r="CZ209" s="65"/>
    </row>
    <row r="210" spans="2:104" x14ac:dyDescent="0.25">
      <c r="B210" s="154"/>
      <c r="C210" s="66"/>
      <c r="D210" s="66"/>
      <c r="E210" s="66"/>
      <c r="CU210" s="65"/>
      <c r="CV210" s="65"/>
      <c r="CW210" s="65"/>
      <c r="CX210" s="65"/>
      <c r="CY210" s="65"/>
      <c r="CZ210" s="65"/>
    </row>
    <row r="211" spans="2:104" x14ac:dyDescent="0.25">
      <c r="B211" s="154"/>
      <c r="C211" s="66"/>
      <c r="D211" s="66"/>
      <c r="E211" s="66"/>
      <c r="CU211" s="65"/>
      <c r="CV211" s="65"/>
      <c r="CW211" s="65"/>
      <c r="CX211" s="65"/>
      <c r="CY211" s="65"/>
      <c r="CZ211" s="65"/>
    </row>
    <row r="212" spans="2:104" x14ac:dyDescent="0.25">
      <c r="B212" s="154"/>
      <c r="C212" s="66"/>
      <c r="D212" s="66"/>
      <c r="E212" s="66"/>
      <c r="CU212" s="65"/>
      <c r="CV212" s="65"/>
      <c r="CW212" s="65"/>
      <c r="CX212" s="65"/>
      <c r="CY212" s="65"/>
      <c r="CZ212" s="65"/>
    </row>
    <row r="213" spans="2:104" x14ac:dyDescent="0.25">
      <c r="B213" s="154"/>
      <c r="C213" s="66"/>
      <c r="D213" s="66"/>
      <c r="E213" s="66"/>
      <c r="CU213" s="65"/>
      <c r="CV213" s="65"/>
      <c r="CW213" s="65"/>
      <c r="CX213" s="65"/>
      <c r="CY213" s="65"/>
      <c r="CZ213" s="65"/>
    </row>
    <row r="214" spans="2:104" x14ac:dyDescent="0.25">
      <c r="B214" s="154"/>
      <c r="C214" s="66"/>
      <c r="D214" s="66"/>
      <c r="E214" s="66"/>
      <c r="CU214" s="65"/>
      <c r="CV214" s="65"/>
      <c r="CW214" s="65"/>
      <c r="CX214" s="65"/>
      <c r="CY214" s="65"/>
      <c r="CZ214" s="65"/>
    </row>
    <row r="215" spans="2:104" x14ac:dyDescent="0.25">
      <c r="B215" s="154"/>
      <c r="C215" s="66"/>
      <c r="D215" s="66"/>
      <c r="E215" s="66"/>
      <c r="CU215" s="65"/>
      <c r="CV215" s="65"/>
      <c r="CW215" s="65"/>
      <c r="CX215" s="65"/>
      <c r="CY215" s="65"/>
      <c r="CZ215" s="65"/>
    </row>
  </sheetData>
  <mergeCells count="25">
    <mergeCell ref="C1:F1"/>
    <mergeCell ref="CU1:CX1"/>
    <mergeCell ref="G1:J1"/>
    <mergeCell ref="K1:N1"/>
    <mergeCell ref="O1:R1"/>
    <mergeCell ref="S1:V1"/>
    <mergeCell ref="W1:Z1"/>
    <mergeCell ref="AA1:AD1"/>
    <mergeCell ref="AE1:AH1"/>
    <mergeCell ref="AI1:AL1"/>
    <mergeCell ref="AM1:AP1"/>
    <mergeCell ref="AQ1:AT1"/>
    <mergeCell ref="AU1:AX1"/>
    <mergeCell ref="AY1:BB1"/>
    <mergeCell ref="BC1:BF1"/>
    <mergeCell ref="BG1:BJ1"/>
    <mergeCell ref="CE1:CH1"/>
    <mergeCell ref="CI1:CL1"/>
    <mergeCell ref="CM1:CP1"/>
    <mergeCell ref="CQ1:CT1"/>
    <mergeCell ref="BK1:BN1"/>
    <mergeCell ref="BO1:BR1"/>
    <mergeCell ref="BS1:BV1"/>
    <mergeCell ref="BW1:BZ1"/>
    <mergeCell ref="CA1:CD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214"/>
  <sheetViews>
    <sheetView zoomScaleNormal="100" workbookViewId="0">
      <pane xSplit="2" ySplit="2" topLeftCell="C24" activePane="bottomRight" state="frozen"/>
      <selection pane="topRight" activeCell="C1" sqref="C1"/>
      <selection pane="bottomLeft" activeCell="A3" sqref="A3"/>
      <selection pane="bottomRight" activeCell="H38" sqref="H38"/>
    </sheetView>
  </sheetViews>
  <sheetFormatPr defaultRowHeight="15" x14ac:dyDescent="0.25"/>
  <cols>
    <col min="1" max="1" width="7.28515625" style="66" customWidth="1"/>
    <col min="2" max="2" width="3.42578125" style="65" bestFit="1" customWidth="1"/>
    <col min="3" max="5" width="6.7109375" style="118" customWidth="1"/>
    <col min="6" max="6" width="6.7109375" style="66" customWidth="1"/>
    <col min="7" max="97" width="7.28515625" style="66" customWidth="1"/>
    <col min="98" max="98" width="6.5703125" style="66" customWidth="1"/>
    <col min="99" max="102" width="7.28515625" style="66" customWidth="1"/>
    <col min="103" max="103" width="9.140625" style="65"/>
    <col min="104" max="108" width="8.85546875" style="68"/>
    <col min="109" max="109" width="11.7109375" style="68" customWidth="1"/>
    <col min="110" max="16384" width="9.140625" style="65"/>
  </cols>
  <sheetData>
    <row r="1" spans="1:108" x14ac:dyDescent="0.25">
      <c r="C1" s="220" t="s">
        <v>150</v>
      </c>
      <c r="D1" s="223"/>
      <c r="E1" s="223"/>
      <c r="F1" s="223"/>
      <c r="G1" s="222" t="s">
        <v>163</v>
      </c>
      <c r="H1" s="221"/>
      <c r="I1" s="221"/>
      <c r="J1" s="221"/>
      <c r="K1" s="220" t="s">
        <v>169</v>
      </c>
      <c r="L1" s="221"/>
      <c r="M1" s="221"/>
      <c r="N1" s="221"/>
      <c r="O1" s="222" t="s">
        <v>184</v>
      </c>
      <c r="P1" s="221"/>
      <c r="Q1" s="221"/>
      <c r="R1" s="221"/>
      <c r="S1" s="220" t="s">
        <v>196</v>
      </c>
      <c r="T1" s="221"/>
      <c r="U1" s="221"/>
      <c r="V1" s="221"/>
      <c r="W1" s="222" t="s">
        <v>224</v>
      </c>
      <c r="X1" s="221"/>
      <c r="Y1" s="221"/>
      <c r="Z1" s="221"/>
      <c r="AA1" s="220" t="s">
        <v>246</v>
      </c>
      <c r="AB1" s="221"/>
      <c r="AC1" s="221"/>
      <c r="AD1" s="221"/>
      <c r="AE1" s="222" t="s">
        <v>258</v>
      </c>
      <c r="AF1" s="221"/>
      <c r="AG1" s="221"/>
      <c r="AH1" s="221"/>
      <c r="AI1" s="220" t="s">
        <v>269</v>
      </c>
      <c r="AJ1" s="221"/>
      <c r="AK1" s="221"/>
      <c r="AL1" s="221"/>
      <c r="AM1" s="222" t="s">
        <v>279</v>
      </c>
      <c r="AN1" s="221"/>
      <c r="AO1" s="221"/>
      <c r="AP1" s="221"/>
      <c r="AQ1" s="220" t="s">
        <v>284</v>
      </c>
      <c r="AR1" s="221"/>
      <c r="AS1" s="221"/>
      <c r="AT1" s="221"/>
      <c r="AU1" s="222" t="s">
        <v>302</v>
      </c>
      <c r="AV1" s="221"/>
      <c r="AW1" s="221"/>
      <c r="AX1" s="221"/>
      <c r="AY1" s="220" t="s">
        <v>311</v>
      </c>
      <c r="AZ1" s="221"/>
      <c r="BA1" s="221"/>
      <c r="BB1" s="221"/>
      <c r="BC1" s="222" t="s">
        <v>316</v>
      </c>
      <c r="BD1" s="221"/>
      <c r="BE1" s="221"/>
      <c r="BF1" s="221"/>
      <c r="BG1" s="220" t="s">
        <v>327</v>
      </c>
      <c r="BH1" s="221"/>
      <c r="BI1" s="221"/>
      <c r="BJ1" s="221"/>
      <c r="BK1" s="222" t="s">
        <v>395</v>
      </c>
      <c r="BL1" s="221"/>
      <c r="BM1" s="221"/>
      <c r="BN1" s="221"/>
      <c r="BO1" s="220" t="s">
        <v>420</v>
      </c>
      <c r="BP1" s="221"/>
      <c r="BQ1" s="221"/>
      <c r="BR1" s="221"/>
      <c r="BS1" s="222" t="s">
        <v>0</v>
      </c>
      <c r="BT1" s="221"/>
      <c r="BU1" s="221"/>
      <c r="BV1" s="221"/>
      <c r="BW1" s="220" t="s">
        <v>642</v>
      </c>
      <c r="BX1" s="221"/>
      <c r="BY1" s="221"/>
      <c r="BZ1" s="221"/>
      <c r="CA1" s="222" t="s">
        <v>643</v>
      </c>
      <c r="CB1" s="221"/>
      <c r="CC1" s="221"/>
      <c r="CD1" s="221"/>
      <c r="CE1" s="220" t="s">
        <v>7</v>
      </c>
      <c r="CF1" s="221"/>
      <c r="CG1" s="221"/>
      <c r="CH1" s="221"/>
      <c r="CI1" s="222" t="s">
        <v>644</v>
      </c>
      <c r="CJ1" s="221"/>
      <c r="CK1" s="221"/>
      <c r="CL1" s="221"/>
      <c r="CM1" s="220" t="s">
        <v>645</v>
      </c>
      <c r="CN1" s="221"/>
      <c r="CO1" s="221"/>
      <c r="CP1" s="221"/>
      <c r="CQ1" s="222" t="s">
        <v>646</v>
      </c>
      <c r="CR1" s="222"/>
      <c r="CS1" s="222"/>
      <c r="CT1" s="222"/>
      <c r="CU1" s="220" t="s">
        <v>674</v>
      </c>
      <c r="CV1" s="224"/>
      <c r="CW1" s="224"/>
      <c r="CX1" s="224"/>
      <c r="CZ1" s="66"/>
      <c r="DA1" s="66"/>
      <c r="DB1" s="66"/>
      <c r="DC1" s="66"/>
      <c r="DD1" s="66"/>
    </row>
    <row r="2" spans="1:108" x14ac:dyDescent="0.25">
      <c r="A2" s="66" t="s">
        <v>649</v>
      </c>
      <c r="B2" s="65" t="s">
        <v>647</v>
      </c>
      <c r="C2" s="118" t="s">
        <v>691</v>
      </c>
      <c r="D2" s="118">
        <f>'Div + Recharge by NRD Fall'!C7</f>
        <v>543.9937938954522</v>
      </c>
      <c r="E2" s="118" t="s">
        <v>648</v>
      </c>
      <c r="F2" s="118" t="s">
        <v>650</v>
      </c>
      <c r="G2" s="66" t="s">
        <v>688</v>
      </c>
      <c r="H2" s="66">
        <f>'Div + Recharge by NRD Fall'!C6</f>
        <v>199.88216823132325</v>
      </c>
      <c r="I2" s="66" t="s">
        <v>648</v>
      </c>
      <c r="J2" s="66" t="s">
        <v>650</v>
      </c>
      <c r="K2" s="118" t="s">
        <v>688</v>
      </c>
      <c r="L2" s="118">
        <f>'Div + Recharge by NRD Fall'!C10</f>
        <v>622.55321100000003</v>
      </c>
      <c r="M2" s="118" t="s">
        <v>648</v>
      </c>
      <c r="N2" s="118" t="s">
        <v>650</v>
      </c>
      <c r="O2" s="66" t="s">
        <v>689</v>
      </c>
      <c r="P2" s="66">
        <f>'Div + Recharge by NRD Fall'!C23</f>
        <v>548.52502400000003</v>
      </c>
      <c r="Q2" s="66" t="s">
        <v>648</v>
      </c>
      <c r="R2" s="66" t="s">
        <v>650</v>
      </c>
      <c r="S2" s="118" t="s">
        <v>690</v>
      </c>
      <c r="T2" s="118">
        <f>'Div + Recharge by NRD Fall'!C24</f>
        <v>1103.8415520000003</v>
      </c>
      <c r="U2" s="118" t="s">
        <v>648</v>
      </c>
      <c r="V2" s="118" t="s">
        <v>650</v>
      </c>
      <c r="W2" s="66" t="s">
        <v>692</v>
      </c>
      <c r="X2" s="66">
        <f>'Div + Recharge by NRD Fall'!C22</f>
        <v>1833.134832</v>
      </c>
      <c r="Y2" s="66" t="s">
        <v>648</v>
      </c>
      <c r="Z2" s="66" t="s">
        <v>650</v>
      </c>
      <c r="AA2" s="118" t="s">
        <v>689</v>
      </c>
      <c r="AB2" s="118">
        <f>'Div + Recharge by NRD Fall'!C25</f>
        <v>1226.2790399999999</v>
      </c>
      <c r="AC2" s="118" t="s">
        <v>648</v>
      </c>
      <c r="AD2" s="118" t="s">
        <v>650</v>
      </c>
      <c r="AE2" s="66" t="s">
        <v>688</v>
      </c>
      <c r="AF2" s="66">
        <f>'Div + Recharge by NRD Fall'!C12</f>
        <v>810.93406843191258</v>
      </c>
      <c r="AG2" s="66" t="s">
        <v>648</v>
      </c>
      <c r="AH2" s="66" t="s">
        <v>650</v>
      </c>
      <c r="AI2" s="118" t="s">
        <v>688</v>
      </c>
      <c r="AJ2" s="118">
        <f>'Div + Recharge by NRD Fall'!C8</f>
        <v>502.39581144013476</v>
      </c>
      <c r="AK2" s="118" t="s">
        <v>648</v>
      </c>
      <c r="AL2" s="118" t="s">
        <v>650</v>
      </c>
      <c r="AM2" s="66" t="s">
        <v>688</v>
      </c>
      <c r="AN2" s="66">
        <f>'Div + Recharge by NRD Fall'!C9</f>
        <v>389.74277457500006</v>
      </c>
      <c r="AO2" s="66" t="s">
        <v>648</v>
      </c>
      <c r="AP2" s="66" t="s">
        <v>650</v>
      </c>
      <c r="AQ2" s="118" t="s">
        <v>693</v>
      </c>
      <c r="AR2" s="118">
        <f>'Div + Recharge by NRD Fall'!C16</f>
        <v>2706.6251518149352</v>
      </c>
      <c r="AS2" s="118" t="s">
        <v>648</v>
      </c>
      <c r="AT2" s="118" t="s">
        <v>650</v>
      </c>
      <c r="AU2" s="66" t="s">
        <v>697</v>
      </c>
      <c r="AV2" s="66">
        <f>'Div + Recharge by NRD Fall'!C21</f>
        <v>598.66790400000002</v>
      </c>
      <c r="AW2" s="66" t="s">
        <v>648</v>
      </c>
      <c r="AX2" s="66" t="s">
        <v>650</v>
      </c>
      <c r="AY2" s="118" t="s">
        <v>694</v>
      </c>
      <c r="AZ2" s="118">
        <f>'Div + Recharge by NRD Fall'!C17</f>
        <v>1139.3247335294125</v>
      </c>
      <c r="BA2" s="118" t="s">
        <v>648</v>
      </c>
      <c r="BB2" s="118" t="s">
        <v>650</v>
      </c>
      <c r="BC2" s="66" t="s">
        <v>693</v>
      </c>
      <c r="BD2" s="66">
        <f>'Div + Recharge by NRD Fall'!C15</f>
        <v>777.24077182539691</v>
      </c>
      <c r="BE2" s="66" t="s">
        <v>648</v>
      </c>
      <c r="BF2" s="66" t="s">
        <v>650</v>
      </c>
      <c r="BG2" s="118" t="s">
        <v>696</v>
      </c>
      <c r="BH2" s="118">
        <f>'Div + Recharge by NRD Fall'!C20</f>
        <v>1645.1307679999998</v>
      </c>
      <c r="BI2" s="118" t="s">
        <v>648</v>
      </c>
      <c r="BJ2" s="118" t="s">
        <v>650</v>
      </c>
      <c r="BK2" s="66" t="s">
        <v>694</v>
      </c>
      <c r="BL2" s="66">
        <f>'Div + Recharge by NRD Fall'!C28</f>
        <v>8179.1782988780005</v>
      </c>
      <c r="BM2" s="66" t="s">
        <v>648</v>
      </c>
      <c r="BN2" s="66" t="s">
        <v>650</v>
      </c>
      <c r="BO2" s="118" t="s">
        <v>688</v>
      </c>
      <c r="BP2" s="118">
        <f>'Div + Recharge by NRD Fall'!C5</f>
        <v>42.346614239999987</v>
      </c>
      <c r="BQ2" s="118" t="s">
        <v>648</v>
      </c>
      <c r="BR2" s="118" t="s">
        <v>650</v>
      </c>
      <c r="BS2" s="66" t="s">
        <v>691</v>
      </c>
      <c r="BT2" s="66">
        <f>'Div + Recharge by NRD Fall'!C2</f>
        <v>0</v>
      </c>
      <c r="BU2" s="66" t="s">
        <v>648</v>
      </c>
      <c r="BV2" s="66" t="s">
        <v>650</v>
      </c>
      <c r="BW2" s="118" t="s">
        <v>688</v>
      </c>
      <c r="BX2" s="118">
        <f>'Div + Recharge by NRD Fall'!C3</f>
        <v>0</v>
      </c>
      <c r="BY2" s="118" t="s">
        <v>648</v>
      </c>
      <c r="BZ2" s="118" t="s">
        <v>650</v>
      </c>
      <c r="CA2" s="66" t="s">
        <v>688</v>
      </c>
      <c r="CB2" s="66">
        <f>'Div + Recharge by NRD Fall'!C4</f>
        <v>0</v>
      </c>
      <c r="CC2" s="66" t="s">
        <v>648</v>
      </c>
      <c r="CD2" s="66" t="s">
        <v>650</v>
      </c>
      <c r="CE2" s="118" t="s">
        <v>691</v>
      </c>
      <c r="CF2" s="118">
        <f>'Div + Recharge by NRD Fall'!C11</f>
        <v>1600.8511140000003</v>
      </c>
      <c r="CG2" s="118" t="s">
        <v>648</v>
      </c>
      <c r="CH2" s="118" t="s">
        <v>650</v>
      </c>
      <c r="CI2" s="66" t="s">
        <v>693</v>
      </c>
      <c r="CJ2" s="66">
        <f>'Div + Recharge by NRD Fall'!C14</f>
        <v>1298.0753711215984</v>
      </c>
      <c r="CK2" s="66" t="s">
        <v>648</v>
      </c>
      <c r="CL2" s="66" t="s">
        <v>650</v>
      </c>
      <c r="CM2" s="118" t="s">
        <v>698</v>
      </c>
      <c r="CN2" s="118">
        <f>'Div + Recharge by NRD Fall'!C29</f>
        <v>234.81</v>
      </c>
      <c r="CO2" s="118" t="s">
        <v>648</v>
      </c>
      <c r="CP2" s="118" t="s">
        <v>650</v>
      </c>
      <c r="CQ2" s="66" t="s">
        <v>694</v>
      </c>
      <c r="CR2" s="66">
        <f>'Div + Recharge by NRD Fall'!C18</f>
        <v>2774.8149999999996</v>
      </c>
      <c r="CS2" s="66" t="s">
        <v>648</v>
      </c>
      <c r="CT2" s="66" t="s">
        <v>650</v>
      </c>
      <c r="CU2" s="118" t="s">
        <v>695</v>
      </c>
      <c r="CV2" s="118">
        <f>'Div + Recharge by NRD Fall'!C26</f>
        <v>5163.1454071471062</v>
      </c>
      <c r="CW2" s="118" t="s">
        <v>648</v>
      </c>
      <c r="CX2" s="118" t="s">
        <v>650</v>
      </c>
    </row>
    <row r="3" spans="1:108" x14ac:dyDescent="0.25">
      <c r="A3" s="66">
        <v>2011</v>
      </c>
      <c r="B3" s="163">
        <v>1</v>
      </c>
      <c r="C3" s="111">
        <f>'Response zone f''n'!I3</f>
        <v>1.1252145511559215E-7</v>
      </c>
      <c r="D3" s="111"/>
      <c r="E3" s="118">
        <f>(C3-D3)/100</f>
        <v>1.1252145511559215E-9</v>
      </c>
      <c r="F3" s="118">
        <f>D$2*E3</f>
        <v>6.1210973262967813E-7</v>
      </c>
      <c r="G3" s="66">
        <f>'Response zone f''n'!H3</f>
        <v>1.5896542182815082E-2</v>
      </c>
      <c r="I3" s="66">
        <f>(G3-H3)/100</f>
        <v>1.5896542182815081E-4</v>
      </c>
      <c r="J3" s="66">
        <f>H$2*I3</f>
        <v>3.1774353188817703E-2</v>
      </c>
      <c r="K3" s="118">
        <f>'Response zone f''n'!H3</f>
        <v>1.5896542182815082E-2</v>
      </c>
      <c r="L3" s="118"/>
      <c r="M3" s="118">
        <f>(K3-L3)/100</f>
        <v>1.5896542182815081E-4</v>
      </c>
      <c r="N3" s="118">
        <f>L$2*M3</f>
        <v>9.8964433797084778E-2</v>
      </c>
      <c r="O3" s="66">
        <f>'Response zone f''n'!AH3</f>
        <v>1.1133500483550811</v>
      </c>
      <c r="Q3" s="66">
        <f>(O3-P3)/100</f>
        <v>1.1133500483550812E-2</v>
      </c>
      <c r="R3" s="66">
        <f>P$2*Q3</f>
        <v>6.107003619943721</v>
      </c>
      <c r="S3" s="118">
        <f>'Response zone f''n'!AJ3</f>
        <v>8.9063699920438689E-7</v>
      </c>
      <c r="T3" s="118"/>
      <c r="U3" s="118">
        <f>(S3-T3)/100</f>
        <v>8.9063699920438685E-9</v>
      </c>
      <c r="V3" s="118">
        <f>T$2*U3</f>
        <v>9.8312212747039342E-6</v>
      </c>
      <c r="W3" s="66">
        <f>'Response zone f''n'!AI3</f>
        <v>3.1165119741713682E-2</v>
      </c>
      <c r="Y3" s="66">
        <f>(W3-X3)/100</f>
        <v>3.1165119741713681E-4</v>
      </c>
      <c r="Z3" s="66">
        <f>Y3*X$2</f>
        <v>0.57129866541986196</v>
      </c>
      <c r="AA3" s="118">
        <f>'Response zone f''n'!AH3</f>
        <v>1.1133500483550811</v>
      </c>
      <c r="AB3" s="118"/>
      <c r="AC3" s="118">
        <f>(AA3-AB3)/100</f>
        <v>1.1133500483550812E-2</v>
      </c>
      <c r="AD3" s="118">
        <f>AC3*AB$2</f>
        <v>13.652778284808225</v>
      </c>
      <c r="AE3" s="66">
        <f>'Response zone f''n'!H3</f>
        <v>1.5896542182815082E-2</v>
      </c>
      <c r="AG3" s="66">
        <f>(AE3-AF3)/100</f>
        <v>1.5896542182815081E-4</v>
      </c>
      <c r="AH3" s="66">
        <f>AG3*$AF$2</f>
        <v>0.12891047626309751</v>
      </c>
      <c r="AI3" s="118">
        <f>'Response zone f''n'!H3</f>
        <v>1.5896542182815082E-2</v>
      </c>
      <c r="AJ3" s="118"/>
      <c r="AK3" s="118">
        <f>(AI3-AJ3)/100</f>
        <v>1.5896542182815081E-4</v>
      </c>
      <c r="AL3" s="118">
        <f>AK3*$AJ$2</f>
        <v>7.9863562090277132E-2</v>
      </c>
      <c r="AM3" s="66">
        <f>'Response zone f''n'!H3</f>
        <v>1.5896542182815082E-2</v>
      </c>
      <c r="AO3" s="66">
        <f>(AM3-AN3)/100</f>
        <v>1.5896542182815081E-4</v>
      </c>
      <c r="AP3" s="66">
        <f>AO3*$AN$2</f>
        <v>6.1955624564788772E-2</v>
      </c>
      <c r="AQ3" s="118">
        <f>'Response zone f''n'!T3</f>
        <v>6.0470382349752914</v>
      </c>
      <c r="AR3" s="118"/>
      <c r="AS3" s="118">
        <f>(AQ3-AR3)/100</f>
        <v>6.047038234975291E-2</v>
      </c>
      <c r="AT3" s="118">
        <f>AS3*AR$2</f>
        <v>163.67065780770716</v>
      </c>
      <c r="AU3" s="66">
        <f>'Response zone f''n'!AF3</f>
        <v>33.849481155906503</v>
      </c>
      <c r="AW3" s="66">
        <f>(AU3-AV3)/100</f>
        <v>0.33849481155906502</v>
      </c>
      <c r="AX3" s="66">
        <f>AW3*AV$2</f>
        <v>202.64597935094045</v>
      </c>
      <c r="AY3" s="118">
        <f>'Response zone f''n'!U3</f>
        <v>8.32171578624437E-2</v>
      </c>
      <c r="AZ3" s="118"/>
      <c r="BA3" s="118">
        <f>(AY3-AZ3)/100</f>
        <v>8.3217157862443703E-4</v>
      </c>
      <c r="BB3" s="118">
        <f>BA3*AZ$2</f>
        <v>0.94811366206703729</v>
      </c>
      <c r="BC3" s="66">
        <f>'Response zone f''n'!T3</f>
        <v>6.0470382349752914</v>
      </c>
      <c r="BE3" s="66">
        <f>(BC3-BD3)/100</f>
        <v>6.047038234975291E-2</v>
      </c>
      <c r="BF3" s="66">
        <f>BE3*BD$2</f>
        <v>47.00004665009881</v>
      </c>
      <c r="BG3" s="118">
        <f>'Response zone f''n'!AG3</f>
        <v>10.458437230706192</v>
      </c>
      <c r="BH3" s="118"/>
      <c r="BI3" s="118">
        <f>(BG3-BH3)/100</f>
        <v>0.10458437230706191</v>
      </c>
      <c r="BJ3" s="118">
        <f>BI3*BH$2</f>
        <v>172.05496873431468</v>
      </c>
      <c r="BK3" s="66">
        <f>'Response zone f''n'!U3</f>
        <v>8.32171578624437E-2</v>
      </c>
      <c r="BM3" s="66">
        <f>(BK3-BL3)/100</f>
        <v>8.3217157862443703E-4</v>
      </c>
      <c r="BN3" s="66">
        <f>BM3*BL$2</f>
        <v>6.8064797168280435</v>
      </c>
      <c r="BO3" s="118">
        <f>'Response zone f''n'!H3</f>
        <v>1.5896542182815082E-2</v>
      </c>
      <c r="BP3" s="118"/>
      <c r="BQ3" s="118">
        <f>(BO3-BP3)/100</f>
        <v>1.5896542182815081E-4</v>
      </c>
      <c r="BR3" s="118">
        <f>BQ3*BP$2</f>
        <v>6.7316473956555763E-3</v>
      </c>
      <c r="BS3" s="66">
        <f>'Response zone f''n'!I3</f>
        <v>1.1252145511559215E-7</v>
      </c>
      <c r="BU3" s="66">
        <f>(BS3-BT3)/100</f>
        <v>1.1252145511559215E-9</v>
      </c>
      <c r="BV3" s="66">
        <f>BU3*$BT$2</f>
        <v>0</v>
      </c>
      <c r="BW3" s="118">
        <f>'Response zone f''n'!H3</f>
        <v>1.5896542182815082E-2</v>
      </c>
      <c r="BX3" s="118"/>
      <c r="BY3" s="118">
        <f>(BW3-BX3)/100</f>
        <v>1.5896542182815081E-4</v>
      </c>
      <c r="BZ3" s="118">
        <f>BY3*$BX$2</f>
        <v>0</v>
      </c>
      <c r="CA3" s="66">
        <f>'Response zone f''n'!H3</f>
        <v>1.5896542182815082E-2</v>
      </c>
      <c r="CC3" s="66">
        <f>(CA3-CB3)/100</f>
        <v>1.5896542182815081E-4</v>
      </c>
      <c r="CD3" s="66">
        <f>CC3*$CB$2</f>
        <v>0</v>
      </c>
      <c r="CE3" s="118">
        <f>'Response zone f''n'!I3</f>
        <v>1.1252145511559215E-7</v>
      </c>
      <c r="CF3" s="118"/>
      <c r="CG3" s="118">
        <f>(CE3-CF3)/100</f>
        <v>1.1252145511559215E-9</v>
      </c>
      <c r="CH3" s="118">
        <f>CG3*$CF$2</f>
        <v>1.8013009677069672E-6</v>
      </c>
      <c r="CI3" s="66">
        <f>'Response zone f''n'!T3</f>
        <v>6.0470382349752914</v>
      </c>
      <c r="CK3" s="66">
        <f>(CI3-CJ3)/100</f>
        <v>6.047038234975291E-2</v>
      </c>
      <c r="CL3" s="66">
        <f>CK3*CJ$2</f>
        <v>78.495114010520467</v>
      </c>
      <c r="CM3" s="118">
        <f>'Response zone f''n'!O3</f>
        <v>4.9057527138070003E-2</v>
      </c>
      <c r="CN3" s="118"/>
      <c r="CO3" s="118">
        <f>(CM3-CN3)/100</f>
        <v>4.9057527138070007E-4</v>
      </c>
      <c r="CP3" s="118">
        <f>CO3*CN$2</f>
        <v>0.11519197947290219</v>
      </c>
      <c r="CQ3" s="66">
        <f>'Response zone f''n'!U3</f>
        <v>8.32171578624437E-2</v>
      </c>
      <c r="CS3" s="66">
        <f>(CQ3-CR3)/100</f>
        <v>8.3217157862443703E-4</v>
      </c>
      <c r="CT3" s="66">
        <f>CS3*CR$2</f>
        <v>2.309122178940767</v>
      </c>
      <c r="CU3" s="118">
        <f>'Response zone f''n'!AA3</f>
        <v>8.2863148773036494E-3</v>
      </c>
      <c r="CV3" s="118"/>
      <c r="CW3" s="118">
        <f>(CU3-CV3)/100</f>
        <v>8.2863148773036489E-5</v>
      </c>
      <c r="CX3" s="118">
        <f>CW3*CV$2</f>
        <v>0.42783448600925073</v>
      </c>
    </row>
    <row r="4" spans="1:108" x14ac:dyDescent="0.25">
      <c r="A4" s="66">
        <v>2012</v>
      </c>
      <c r="B4" s="163">
        <v>2</v>
      </c>
      <c r="C4" s="111">
        <f>'Response zone f''n'!I4</f>
        <v>6.6744966140155904E-4</v>
      </c>
      <c r="D4" s="111">
        <f>'Response zone f''n'!I3</f>
        <v>1.1252145511559215E-7</v>
      </c>
      <c r="E4" s="118">
        <f t="shared" ref="E4:E52" si="0">(C4-D4)/100</f>
        <v>6.6733713994644346E-6</v>
      </c>
      <c r="F4" s="118">
        <f t="shared" ref="F4:F52" si="1">D$2*E4</f>
        <v>3.6302726256680611E-3</v>
      </c>
      <c r="G4" s="66">
        <f>'Response zone f''n'!H4</f>
        <v>0.52742281087435716</v>
      </c>
      <c r="H4" s="66">
        <f>'Response zone f''n'!H3</f>
        <v>1.5896542182815082E-2</v>
      </c>
      <c r="I4" s="66">
        <f t="shared" ref="I4:I52" si="2">(G4-H4)/100</f>
        <v>5.1152626869154201E-3</v>
      </c>
      <c r="J4" s="66">
        <f t="shared" ref="J4:J52" si="3">H$2*I4</f>
        <v>1.0224497969334385</v>
      </c>
      <c r="K4" s="118">
        <f>'Response zone f''n'!H4</f>
        <v>0.52742281087435716</v>
      </c>
      <c r="L4" s="118">
        <f>'Response zone f''n'!H3</f>
        <v>1.5896542182815082E-2</v>
      </c>
      <c r="M4" s="118">
        <f t="shared" ref="M4:M52" si="4">(K4-L4)/100</f>
        <v>5.1152626869154201E-3</v>
      </c>
      <c r="N4" s="118">
        <f t="shared" ref="N4:N52" si="5">L$2*M4</f>
        <v>3.1845232108476829</v>
      </c>
      <c r="O4" s="66">
        <f>'Response zone f''n'!AH4</f>
        <v>6.1879092222466392</v>
      </c>
      <c r="P4" s="66">
        <f>'Response zone f''n'!AH3</f>
        <v>1.1133500483550811</v>
      </c>
      <c r="Q4" s="66">
        <f t="shared" ref="Q4:Q52" si="6">(O4-P4)/100</f>
        <v>5.0745591738915581E-2</v>
      </c>
      <c r="R4" s="66">
        <f t="shared" ref="R4:R52" si="7">P$2*Q4</f>
        <v>27.835226926482871</v>
      </c>
      <c r="S4" s="118">
        <f>'Response zone f''n'!AJ4</f>
        <v>2.8289698400075307E-3</v>
      </c>
      <c r="T4" s="118">
        <f>'Response zone f''n'!AJ3</f>
        <v>8.9063699920438689E-7</v>
      </c>
      <c r="U4" s="118">
        <f t="shared" ref="U4:U52" si="8">(S4-T4)/100</f>
        <v>2.8280792030083266E-5</v>
      </c>
      <c r="V4" s="118">
        <f t="shared" ref="V4:V52" si="9">T$2*U4</f>
        <v>3.1217513366276352E-2</v>
      </c>
      <c r="W4" s="66">
        <f>'Response zone f''n'!AI4</f>
        <v>0.90320812705907161</v>
      </c>
      <c r="X4" s="66">
        <f>'Response zone f''n'!AI3</f>
        <v>3.1165119741713682E-2</v>
      </c>
      <c r="Y4" s="66">
        <f t="shared" ref="Y4:Y52" si="10">(W4-X4)/100</f>
        <v>8.7204300731735795E-3</v>
      </c>
      <c r="Z4" s="66">
        <f t="shared" ref="Z4:Z52" si="11">Y4*X$2</f>
        <v>15.985724117154797</v>
      </c>
      <c r="AA4" s="118">
        <f>'Response zone f''n'!AH4</f>
        <v>6.1879092222466392</v>
      </c>
      <c r="AB4" s="118">
        <f>'Response zone f''n'!AH3</f>
        <v>1.1133500483550811</v>
      </c>
      <c r="AC4" s="118">
        <f t="shared" ref="AC4:AC52" si="12">(AA4-AB4)/100</f>
        <v>5.0745591738915581E-2</v>
      </c>
      <c r="AD4" s="118">
        <f t="shared" ref="AD4:AD52" si="13">AC4*AB$2</f>
        <v>62.228255521829325</v>
      </c>
      <c r="AE4" s="66">
        <f>'Response zone f''n'!H4</f>
        <v>0.52742281087435716</v>
      </c>
      <c r="AF4" s="66">
        <f>'Response zone f''n'!H3</f>
        <v>1.5896542182815082E-2</v>
      </c>
      <c r="AG4" s="66">
        <f t="shared" ref="AG4:AG52" si="14">(AE4-AF4)/100</f>
        <v>5.1152626869154201E-3</v>
      </c>
      <c r="AH4" s="66">
        <f t="shared" ref="AH4:AH52" si="15">AG4*$AF$2</f>
        <v>4.1481407817982783</v>
      </c>
      <c r="AI4" s="118">
        <f>'Response zone f''n'!H4</f>
        <v>0.52742281087435716</v>
      </c>
      <c r="AJ4" s="118">
        <f>'Response zone f''n'!H3</f>
        <v>1.5896542182815082E-2</v>
      </c>
      <c r="AK4" s="118">
        <f t="shared" ref="AK4:AK52" si="16">(AI4-AJ4)/100</f>
        <v>5.1152626869154201E-3</v>
      </c>
      <c r="AL4" s="118">
        <f t="shared" ref="AL4:AL52" si="17">AK4*$AJ$2</f>
        <v>2.5698865483223163</v>
      </c>
      <c r="AM4" s="66">
        <f>'Response zone f''n'!H4</f>
        <v>0.52742281087435716</v>
      </c>
      <c r="AN4" s="66">
        <f>'Response zone f''n'!H3</f>
        <v>1.5896542182815082E-2</v>
      </c>
      <c r="AO4" s="66">
        <f t="shared" ref="AO4:AO52" si="18">(AM4-AN4)/100</f>
        <v>5.1152626869154201E-3</v>
      </c>
      <c r="AP4" s="66">
        <f t="shared" ref="AP4:AP52" si="19">AO4*$AN$2</f>
        <v>1.9936366722783856</v>
      </c>
      <c r="AQ4" s="118">
        <f>'Response zone f''n'!T4</f>
        <v>16.180712569871162</v>
      </c>
      <c r="AR4" s="118">
        <f>'Response zone f''n'!T3</f>
        <v>6.0470382349752914</v>
      </c>
      <c r="AS4" s="118">
        <f t="shared" ref="AS4:AS52" si="20">(AQ4-AR4)/100</f>
        <v>0.1013367433489587</v>
      </c>
      <c r="AT4" s="118">
        <f t="shared" ref="AT4:AT52" si="21">AS4*AR$2</f>
        <v>274.28057835130647</v>
      </c>
      <c r="AU4" s="66">
        <f>'Response zone f''n'!AF4</f>
        <v>46.168373730936288</v>
      </c>
      <c r="AV4" s="66">
        <f>'Response zone f''n'!AF3</f>
        <v>33.849481155906503</v>
      </c>
      <c r="AW4" s="66">
        <f t="shared" ref="AW4:AW52" si="22">(AU4-AV4)/100</f>
        <v>0.12318892575029786</v>
      </c>
      <c r="AX4" s="66">
        <f t="shared" ref="AX4:AX52" si="23">AW4*AV$2</f>
        <v>73.749255974942443</v>
      </c>
      <c r="AY4" s="118">
        <f>'Response zone f''n'!U4</f>
        <v>1.4959219248124458</v>
      </c>
      <c r="AZ4" s="118">
        <f>'Response zone f''n'!U3</f>
        <v>8.32171578624437E-2</v>
      </c>
      <c r="BA4" s="118">
        <f t="shared" ref="BA4:BA52" si="24">(AY4-AZ4)/100</f>
        <v>1.4127047669500022E-2</v>
      </c>
      <c r="BB4" s="118">
        <f t="shared" ref="BB4:BB52" si="25">BA4*AZ$2</f>
        <v>16.09529482161042</v>
      </c>
      <c r="BC4" s="66">
        <f>'Response zone f''n'!T4</f>
        <v>16.180712569871162</v>
      </c>
      <c r="BD4" s="66">
        <f>'Response zone f''n'!T3</f>
        <v>6.0470382349752914</v>
      </c>
      <c r="BE4" s="66">
        <f t="shared" ref="BE4:BE52" si="26">(BC4-BD4)/100</f>
        <v>0.1013367433489587</v>
      </c>
      <c r="BF4" s="66">
        <f t="shared" ref="BF4:BF52" si="27">BE4*BD$2</f>
        <v>78.763048614816825</v>
      </c>
      <c r="BG4" s="118">
        <f>'Response zone f''n'!AG4</f>
        <v>22.390722610801102</v>
      </c>
      <c r="BH4" s="118">
        <f>'Response zone f''n'!AG3</f>
        <v>10.458437230706192</v>
      </c>
      <c r="BI4" s="118">
        <f t="shared" ref="BI4:BI52" si="28">(BG4-BH4)/100</f>
        <v>0.11932285380094911</v>
      </c>
      <c r="BJ4" s="118">
        <f t="shared" ref="BJ4:BJ52" si="29">BI4*BH$2</f>
        <v>196.30169811350709</v>
      </c>
      <c r="BK4" s="66">
        <f>'Response zone f''n'!U4</f>
        <v>1.4959219248124458</v>
      </c>
      <c r="BL4" s="66">
        <f>'Response zone f''n'!U3</f>
        <v>8.32171578624437E-2</v>
      </c>
      <c r="BM4" s="66">
        <f t="shared" ref="BM4:BM52" si="30">(BK4-BL4)/100</f>
        <v>1.4127047669500022E-2</v>
      </c>
      <c r="BN4" s="66">
        <f t="shared" ref="BN4:BN52" si="31">BM4*BL$2</f>
        <v>115.54764172558961</v>
      </c>
      <c r="BO4" s="118">
        <f>'Response zone f''n'!H4</f>
        <v>0.52742281087435716</v>
      </c>
      <c r="BP4" s="118">
        <f>'Response zone f''n'!H3</f>
        <v>1.5896542182815082E-2</v>
      </c>
      <c r="BQ4" s="118">
        <f t="shared" ref="BQ4:BQ52" si="32">(BO4-BP4)/100</f>
        <v>5.1152626869154201E-3</v>
      </c>
      <c r="BR4" s="118">
        <f t="shared" ref="BR4:BR52" si="33">BQ4*BP$2</f>
        <v>0.21661405573907314</v>
      </c>
      <c r="BS4" s="66">
        <f>'Response zone f''n'!I4</f>
        <v>6.6744966140155904E-4</v>
      </c>
      <c r="BT4" s="66">
        <f>'Response zone f''n'!I3</f>
        <v>1.1252145511559215E-7</v>
      </c>
      <c r="BU4" s="66">
        <f t="shared" ref="BU4:BU52" si="34">(BS4-BT4)/100</f>
        <v>6.6733713994644346E-6</v>
      </c>
      <c r="BV4" s="66">
        <f t="shared" ref="BV4:BV52" si="35">BU4*$BT$2</f>
        <v>0</v>
      </c>
      <c r="BW4" s="118">
        <f>'Response zone f''n'!H4</f>
        <v>0.52742281087435716</v>
      </c>
      <c r="BX4" s="118">
        <f>'Response zone f''n'!H3</f>
        <v>1.5896542182815082E-2</v>
      </c>
      <c r="BY4" s="118">
        <f t="shared" ref="BY4:BY52" si="36">(BW4-BX4)/100</f>
        <v>5.1152626869154201E-3</v>
      </c>
      <c r="BZ4" s="118">
        <f t="shared" ref="BZ4:BZ52" si="37">BY4*$BX$2</f>
        <v>0</v>
      </c>
      <c r="CA4" s="66">
        <f>'Response zone f''n'!H4</f>
        <v>0.52742281087435716</v>
      </c>
      <c r="CB4" s="66">
        <f>'Response zone f''n'!H3</f>
        <v>1.5896542182815082E-2</v>
      </c>
      <c r="CC4" s="66">
        <f t="shared" ref="CC4:CC52" si="38">(CA4-CB4)/100</f>
        <v>5.1152626869154201E-3</v>
      </c>
      <c r="CD4" s="66">
        <f t="shared" ref="CD4:CD52" si="39">CC4*$CB$2</f>
        <v>0</v>
      </c>
      <c r="CE4" s="118">
        <f>'Response zone f''n'!I4</f>
        <v>6.6744966140155904E-4</v>
      </c>
      <c r="CF4" s="118">
        <f>'Response zone f''n'!I3</f>
        <v>1.1252145511559215E-7</v>
      </c>
      <c r="CG4" s="118">
        <f t="shared" ref="CG4:CG52" si="40">(CE4-CF4)/100</f>
        <v>6.6733713994644346E-6</v>
      </c>
      <c r="CH4" s="118">
        <f t="shared" ref="CH4:CH52" si="41">CG4*$CF$2</f>
        <v>1.0683074038968381E-2</v>
      </c>
      <c r="CI4" s="66">
        <f>'Response zone f''n'!T4</f>
        <v>16.180712569871162</v>
      </c>
      <c r="CJ4" s="66">
        <f>'Response zone f''n'!T3</f>
        <v>6.0470382349752914</v>
      </c>
      <c r="CK4" s="66">
        <f t="shared" ref="CK4:CK52" si="42">(CI4-CJ4)/100</f>
        <v>0.1013367433489587</v>
      </c>
      <c r="CL4" s="66">
        <f t="shared" ref="CL4:CL52" si="43">CK4*CJ$2</f>
        <v>131.54273073095374</v>
      </c>
      <c r="CM4" s="118">
        <f>'Response zone f''n'!O4</f>
        <v>0.74615717433928475</v>
      </c>
      <c r="CN4" s="118">
        <f>'Response zone f''n'!O3</f>
        <v>4.9057527138070003E-2</v>
      </c>
      <c r="CO4" s="118">
        <f t="shared" ref="CO4:CO52" si="44">(CM4-CN4)/100</f>
        <v>6.9709964720121474E-3</v>
      </c>
      <c r="CP4" s="118">
        <f t="shared" ref="CP4:CP52" si="45">CO4*CN$2</f>
        <v>1.6368596815931724</v>
      </c>
      <c r="CQ4" s="66">
        <f>'Response zone f''n'!U4</f>
        <v>1.4959219248124458</v>
      </c>
      <c r="CR4" s="66">
        <f>'Response zone f''n'!U3</f>
        <v>8.32171578624437E-2</v>
      </c>
      <c r="CS4" s="66">
        <f t="shared" ref="CS4:CS52" si="46">(CQ4-CR4)/100</f>
        <v>1.4127047669500022E-2</v>
      </c>
      <c r="CT4" s="66">
        <f t="shared" ref="CT4:CT52" si="47">CS4*CR$2</f>
        <v>39.1999437790437</v>
      </c>
      <c r="CU4" s="118">
        <f>'Response zone f''n'!AA4</f>
        <v>0.4202713649564746</v>
      </c>
      <c r="CV4" s="118">
        <f>'Response zone f''n'!AA3</f>
        <v>8.2863148773036494E-3</v>
      </c>
      <c r="CW4" s="118">
        <f t="shared" ref="CW4:CW52" si="48">(CU4-CV4)/100</f>
        <v>4.1198505007917097E-3</v>
      </c>
      <c r="CX4" s="118">
        <f t="shared" ref="CX4:CX52" si="49">CW4*CV$2</f>
        <v>21.271387191295421</v>
      </c>
    </row>
    <row r="5" spans="1:108" x14ac:dyDescent="0.25">
      <c r="A5" s="66">
        <v>2013</v>
      </c>
      <c r="B5" s="163">
        <v>3</v>
      </c>
      <c r="C5" s="111">
        <f>'Response zone f''n'!I5</f>
        <v>1.9522388294967941E-2</v>
      </c>
      <c r="D5" s="111">
        <f>'Response zone f''n'!I4</f>
        <v>6.6744966140155904E-4</v>
      </c>
      <c r="E5" s="118">
        <f t="shared" si="0"/>
        <v>1.885493863356638E-4</v>
      </c>
      <c r="F5" s="118">
        <f t="shared" si="1"/>
        <v>0.10256969600939708</v>
      </c>
      <c r="G5" s="66">
        <f>'Response zone f''n'!H5</f>
        <v>1.9345335511977486</v>
      </c>
      <c r="H5" s="66">
        <f>'Response zone f''n'!H4</f>
        <v>0.52742281087435716</v>
      </c>
      <c r="I5" s="66">
        <f t="shared" si="2"/>
        <v>1.4071107403233913E-2</v>
      </c>
      <c r="J5" s="66">
        <f t="shared" si="3"/>
        <v>2.8125634571742189</v>
      </c>
      <c r="K5" s="118">
        <f>'Response zone f''n'!H5</f>
        <v>1.9345335511977486</v>
      </c>
      <c r="L5" s="118">
        <f>'Response zone f''n'!H4</f>
        <v>0.52742281087435716</v>
      </c>
      <c r="M5" s="118">
        <f t="shared" si="4"/>
        <v>1.4071107403233913E-2</v>
      </c>
      <c r="N5" s="118">
        <f t="shared" si="5"/>
        <v>8.7600130962091445</v>
      </c>
      <c r="O5" s="66">
        <f>'Response zone f''n'!AH5</f>
        <v>11.971972928366302</v>
      </c>
      <c r="P5" s="66">
        <f>'Response zone f''n'!AH4</f>
        <v>6.1879092222466392</v>
      </c>
      <c r="Q5" s="66">
        <f t="shared" si="6"/>
        <v>5.7840637061196631E-2</v>
      </c>
      <c r="R5" s="66">
        <f t="shared" si="7"/>
        <v>31.727036832168174</v>
      </c>
      <c r="S5" s="118">
        <f>'Response zone f''n'!AJ5</f>
        <v>5.6143041808848583E-2</v>
      </c>
      <c r="T5" s="118">
        <f>'Response zone f''n'!AJ4</f>
        <v>2.8289698400075307E-3</v>
      </c>
      <c r="U5" s="118">
        <f t="shared" si="8"/>
        <v>5.3314071968841052E-4</v>
      </c>
      <c r="V5" s="118">
        <f t="shared" si="9"/>
        <v>0.58850287945525215</v>
      </c>
      <c r="W5" s="66">
        <f>'Response zone f''n'!AI5</f>
        <v>3.083154470467564</v>
      </c>
      <c r="X5" s="66">
        <f>'Response zone f''n'!AI4</f>
        <v>0.90320812705907161</v>
      </c>
      <c r="Y5" s="66">
        <f t="shared" si="10"/>
        <v>2.1799463434084926E-2</v>
      </c>
      <c r="Z5" s="66">
        <f t="shared" si="11"/>
        <v>39.961355739931413</v>
      </c>
      <c r="AA5" s="118">
        <f>'Response zone f''n'!AH5</f>
        <v>11.971972928366302</v>
      </c>
      <c r="AB5" s="118">
        <f>'Response zone f''n'!AH4</f>
        <v>6.1879092222466392</v>
      </c>
      <c r="AC5" s="118">
        <f t="shared" si="12"/>
        <v>5.7840637061196631E-2</v>
      </c>
      <c r="AD5" s="118">
        <f t="shared" si="13"/>
        <v>70.928760888392617</v>
      </c>
      <c r="AE5" s="66">
        <f>'Response zone f''n'!H5</f>
        <v>1.9345335511977486</v>
      </c>
      <c r="AF5" s="66">
        <f>'Response zone f''n'!H4</f>
        <v>0.52742281087435716</v>
      </c>
      <c r="AG5" s="66">
        <f t="shared" si="14"/>
        <v>1.4071107403233913E-2</v>
      </c>
      <c r="AH5" s="66">
        <f t="shared" si="15"/>
        <v>11.410740373846881</v>
      </c>
      <c r="AI5" s="118">
        <f>'Response zone f''n'!H5</f>
        <v>1.9345335511977486</v>
      </c>
      <c r="AJ5" s="118">
        <f>'Response zone f''n'!H4</f>
        <v>0.52742281087435716</v>
      </c>
      <c r="AK5" s="118">
        <f t="shared" si="16"/>
        <v>1.4071107403233913E-2</v>
      </c>
      <c r="AL5" s="118">
        <f t="shared" si="17"/>
        <v>7.0692654217089892</v>
      </c>
      <c r="AM5" s="66">
        <f>'Response zone f''n'!H5</f>
        <v>1.9345335511977486</v>
      </c>
      <c r="AN5" s="66">
        <f>'Response zone f''n'!H4</f>
        <v>0.52742281087435716</v>
      </c>
      <c r="AO5" s="66">
        <f t="shared" si="18"/>
        <v>1.4071107403233913E-2</v>
      </c>
      <c r="AP5" s="66">
        <f t="shared" si="19"/>
        <v>5.4841124406792092</v>
      </c>
      <c r="AQ5" s="118">
        <f>'Response zone f''n'!T5</f>
        <v>24.099640840033281</v>
      </c>
      <c r="AR5" s="118">
        <f>'Response zone f''n'!T4</f>
        <v>16.180712569871162</v>
      </c>
      <c r="AS5" s="118">
        <f t="shared" si="20"/>
        <v>7.9189282701621191E-2</v>
      </c>
      <c r="AT5" s="118">
        <f t="shared" si="21"/>
        <v>214.33570431439128</v>
      </c>
      <c r="AU5" s="66">
        <f>'Response zone f''n'!AF5</f>
        <v>53.197102316458576</v>
      </c>
      <c r="AV5" s="66">
        <f>'Response zone f''n'!AF4</f>
        <v>46.168373730936288</v>
      </c>
      <c r="AW5" s="66">
        <f t="shared" si="22"/>
        <v>7.028728585522287E-2</v>
      </c>
      <c r="AX5" s="66">
        <f t="shared" si="23"/>
        <v>42.078742100795125</v>
      </c>
      <c r="AY5" s="118">
        <f>'Response zone f''n'!U5</f>
        <v>4.3525900638064599</v>
      </c>
      <c r="AZ5" s="118">
        <f>'Response zone f''n'!U4</f>
        <v>1.4959219248124458</v>
      </c>
      <c r="BA5" s="118">
        <f t="shared" si="24"/>
        <v>2.8566681389940139E-2</v>
      </c>
      <c r="BB5" s="118">
        <f t="shared" si="25"/>
        <v>32.546726662413178</v>
      </c>
      <c r="BC5" s="66">
        <f>'Response zone f''n'!T5</f>
        <v>24.099640840033281</v>
      </c>
      <c r="BD5" s="66">
        <f>'Response zone f''n'!T4</f>
        <v>16.180712569871162</v>
      </c>
      <c r="BE5" s="66">
        <f t="shared" si="26"/>
        <v>7.9189282701621191E-2</v>
      </c>
      <c r="BF5" s="66">
        <f t="shared" si="27"/>
        <v>61.549139207307604</v>
      </c>
      <c r="BG5" s="118">
        <f>'Response zone f''n'!AG5</f>
        <v>30.699768780783526</v>
      </c>
      <c r="BH5" s="118">
        <f>'Response zone f''n'!AG4</f>
        <v>22.390722610801102</v>
      </c>
      <c r="BI5" s="118">
        <f t="shared" si="28"/>
        <v>8.3090461699824231E-2</v>
      </c>
      <c r="BJ5" s="118">
        <f t="shared" si="29"/>
        <v>136.69467506970639</v>
      </c>
      <c r="BK5" s="66">
        <f>'Response zone f''n'!U5</f>
        <v>4.3525900638064599</v>
      </c>
      <c r="BL5" s="66">
        <f>'Response zone f''n'!U4</f>
        <v>1.4959219248124458</v>
      </c>
      <c r="BM5" s="66">
        <f t="shared" si="30"/>
        <v>2.8566681389940139E-2</v>
      </c>
      <c r="BN5" s="66">
        <f t="shared" si="31"/>
        <v>233.65198049556042</v>
      </c>
      <c r="BO5" s="118">
        <f>'Response zone f''n'!H5</f>
        <v>1.9345335511977486</v>
      </c>
      <c r="BP5" s="118">
        <f>'Response zone f''n'!H4</f>
        <v>0.52742281087435716</v>
      </c>
      <c r="BQ5" s="118">
        <f t="shared" si="32"/>
        <v>1.4071107403233913E-2</v>
      </c>
      <c r="BR5" s="118">
        <f t="shared" si="33"/>
        <v>0.59586375713435447</v>
      </c>
      <c r="BS5" s="66">
        <f>'Response zone f''n'!I5</f>
        <v>1.9522388294967941E-2</v>
      </c>
      <c r="BT5" s="66">
        <f>'Response zone f''n'!I4</f>
        <v>6.6744966140155904E-4</v>
      </c>
      <c r="BU5" s="66">
        <f t="shared" si="34"/>
        <v>1.885493863356638E-4</v>
      </c>
      <c r="BV5" s="66">
        <f t="shared" si="35"/>
        <v>0</v>
      </c>
      <c r="BW5" s="118">
        <f>'Response zone f''n'!H5</f>
        <v>1.9345335511977486</v>
      </c>
      <c r="BX5" s="118">
        <f>'Response zone f''n'!H4</f>
        <v>0.52742281087435716</v>
      </c>
      <c r="BY5" s="118">
        <f t="shared" si="36"/>
        <v>1.4071107403233913E-2</v>
      </c>
      <c r="BZ5" s="118">
        <f t="shared" si="37"/>
        <v>0</v>
      </c>
      <c r="CA5" s="66">
        <f>'Response zone f''n'!H5</f>
        <v>1.9345335511977486</v>
      </c>
      <c r="CB5" s="66">
        <f>'Response zone f''n'!H4</f>
        <v>0.52742281087435716</v>
      </c>
      <c r="CC5" s="66">
        <f t="shared" si="38"/>
        <v>1.4071107403233913E-2</v>
      </c>
      <c r="CD5" s="66">
        <f t="shared" si="39"/>
        <v>0</v>
      </c>
      <c r="CE5" s="118">
        <f>'Response zone f''n'!I5</f>
        <v>1.9522388294967941E-2</v>
      </c>
      <c r="CF5" s="118">
        <f>'Response zone f''n'!I4</f>
        <v>6.6744966140155904E-4</v>
      </c>
      <c r="CG5" s="118">
        <f t="shared" si="40"/>
        <v>1.885493863356638E-4</v>
      </c>
      <c r="CH5" s="118">
        <f t="shared" si="41"/>
        <v>0.30183949515946384</v>
      </c>
      <c r="CI5" s="66">
        <f>'Response zone f''n'!T5</f>
        <v>24.099640840033281</v>
      </c>
      <c r="CJ5" s="66">
        <f>'Response zone f''n'!T4</f>
        <v>16.180712569871162</v>
      </c>
      <c r="CK5" s="66">
        <f t="shared" si="42"/>
        <v>7.9189282701621191E-2</v>
      </c>
      <c r="CL5" s="66">
        <f t="shared" si="43"/>
        <v>102.7936575317601</v>
      </c>
      <c r="CM5" s="118">
        <f>'Response zone f''n'!O5</f>
        <v>2.1344173797254258</v>
      </c>
      <c r="CN5" s="118">
        <f>'Response zone f''n'!O4</f>
        <v>0.74615717433928475</v>
      </c>
      <c r="CO5" s="118">
        <f t="shared" si="44"/>
        <v>1.3882602053861411E-2</v>
      </c>
      <c r="CP5" s="118">
        <f t="shared" si="45"/>
        <v>3.2597737882671978</v>
      </c>
      <c r="CQ5" s="66">
        <f>'Response zone f''n'!U5</f>
        <v>4.3525900638064599</v>
      </c>
      <c r="CR5" s="66">
        <f>'Response zone f''n'!U4</f>
        <v>1.4959219248124458</v>
      </c>
      <c r="CS5" s="66">
        <f t="shared" si="46"/>
        <v>2.8566681389940139E-2</v>
      </c>
      <c r="CT5" s="66">
        <f t="shared" si="47"/>
        <v>79.267256021026739</v>
      </c>
      <c r="CU5" s="118">
        <f>'Response zone f''n'!AA5</f>
        <v>1.7555991634636017</v>
      </c>
      <c r="CV5" s="118">
        <f>'Response zone f''n'!AA4</f>
        <v>0.4202713649564746</v>
      </c>
      <c r="CW5" s="118">
        <f t="shared" si="48"/>
        <v>1.335327798507127E-2</v>
      </c>
      <c r="CX5" s="118">
        <f t="shared" si="49"/>
        <v>68.944915898979289</v>
      </c>
    </row>
    <row r="6" spans="1:108" x14ac:dyDescent="0.25">
      <c r="A6" s="66">
        <v>2014</v>
      </c>
      <c r="B6" s="163">
        <v>4</v>
      </c>
      <c r="C6" s="111">
        <f>'Response zone f''n'!I6</f>
        <v>0.11407771981101154</v>
      </c>
      <c r="D6" s="111">
        <f>'Response zone f''n'!I5</f>
        <v>1.9522388294967941E-2</v>
      </c>
      <c r="E6" s="118">
        <f t="shared" si="0"/>
        <v>9.4555331516043607E-4</v>
      </c>
      <c r="F6" s="118">
        <f t="shared" si="1"/>
        <v>0.51437513524454781</v>
      </c>
      <c r="G6" s="66">
        <f>'Response zone f''n'!H6</f>
        <v>3.9135834179404063</v>
      </c>
      <c r="H6" s="66">
        <f>'Response zone f''n'!H5</f>
        <v>1.9345335511977486</v>
      </c>
      <c r="I6" s="66">
        <f t="shared" si="2"/>
        <v>1.9790498667426576E-2</v>
      </c>
      <c r="J6" s="66">
        <f t="shared" si="3"/>
        <v>3.9557677840243373</v>
      </c>
      <c r="K6" s="118">
        <f>'Response zone f''n'!H6</f>
        <v>3.9135834179404063</v>
      </c>
      <c r="L6" s="118">
        <f>'Response zone f''n'!H5</f>
        <v>1.9345335511977486</v>
      </c>
      <c r="M6" s="118">
        <f t="shared" si="4"/>
        <v>1.9790498667426576E-2</v>
      </c>
      <c r="N6" s="118">
        <f t="shared" si="5"/>
        <v>12.320638492697636</v>
      </c>
      <c r="O6" s="66">
        <f>'Response zone f''n'!AH6</f>
        <v>17.226394769101439</v>
      </c>
      <c r="P6" s="66">
        <f>'Response zone f''n'!AH5</f>
        <v>11.971972928366302</v>
      </c>
      <c r="Q6" s="66">
        <f t="shared" si="6"/>
        <v>5.2544218407351372E-2</v>
      </c>
      <c r="R6" s="66">
        <f t="shared" si="7"/>
        <v>28.821818662953653</v>
      </c>
      <c r="S6" s="118">
        <f>'Response zone f''n'!AJ6</f>
        <v>0.2656006375225457</v>
      </c>
      <c r="T6" s="118">
        <f>'Response zone f''n'!AJ5</f>
        <v>5.6143041808848583E-2</v>
      </c>
      <c r="U6" s="118">
        <f t="shared" si="8"/>
        <v>2.0945759571369712E-3</v>
      </c>
      <c r="V6" s="118">
        <f t="shared" si="9"/>
        <v>2.3120799753079604</v>
      </c>
      <c r="W6" s="66">
        <f>'Response zone f''n'!AI6</f>
        <v>5.9370559486360541</v>
      </c>
      <c r="X6" s="66">
        <f>'Response zone f''n'!AI5</f>
        <v>3.083154470467564</v>
      </c>
      <c r="Y6" s="66">
        <f t="shared" si="10"/>
        <v>2.8539014781684902E-2</v>
      </c>
      <c r="Z6" s="66">
        <f t="shared" si="11"/>
        <v>52.315862067269471</v>
      </c>
      <c r="AA6" s="118">
        <f>'Response zone f''n'!AH6</f>
        <v>17.226394769101439</v>
      </c>
      <c r="AB6" s="118">
        <f>'Response zone f''n'!AH5</f>
        <v>11.971972928366302</v>
      </c>
      <c r="AC6" s="118">
        <f t="shared" si="12"/>
        <v>5.2544218407351372E-2</v>
      </c>
      <c r="AD6" s="118">
        <f t="shared" si="13"/>
        <v>64.433873706117168</v>
      </c>
      <c r="AE6" s="66">
        <f>'Response zone f''n'!H6</f>
        <v>3.9135834179404063</v>
      </c>
      <c r="AF6" s="66">
        <f>'Response zone f''n'!H5</f>
        <v>1.9345335511977486</v>
      </c>
      <c r="AG6" s="66">
        <f t="shared" si="14"/>
        <v>1.9790498667426576E-2</v>
      </c>
      <c r="AH6" s="66">
        <f t="shared" si="15"/>
        <v>16.048789600672578</v>
      </c>
      <c r="AI6" s="118">
        <f>'Response zone f''n'!H6</f>
        <v>3.9135834179404063</v>
      </c>
      <c r="AJ6" s="118">
        <f>'Response zone f''n'!H5</f>
        <v>1.9345335511977486</v>
      </c>
      <c r="AK6" s="118">
        <f t="shared" si="16"/>
        <v>1.9790498667426576E-2</v>
      </c>
      <c r="AL6" s="118">
        <f t="shared" si="17"/>
        <v>9.9426636368266799</v>
      </c>
      <c r="AM6" s="66">
        <f>'Response zone f''n'!H6</f>
        <v>3.9135834179404063</v>
      </c>
      <c r="AN6" s="66">
        <f>'Response zone f''n'!H5</f>
        <v>1.9345335511977486</v>
      </c>
      <c r="AO6" s="66">
        <f t="shared" si="18"/>
        <v>1.9790498667426576E-2</v>
      </c>
      <c r="AP6" s="66">
        <f t="shared" si="19"/>
        <v>7.7132038608656748</v>
      </c>
      <c r="AQ6" s="118">
        <f>'Response zone f''n'!T6</f>
        <v>30.208456101150162</v>
      </c>
      <c r="AR6" s="118">
        <f>'Response zone f''n'!T5</f>
        <v>24.099640840033281</v>
      </c>
      <c r="AS6" s="118">
        <f t="shared" si="20"/>
        <v>6.108815261116881E-2</v>
      </c>
      <c r="AT6" s="118">
        <f t="shared" si="21"/>
        <v>165.34273033529871</v>
      </c>
      <c r="AU6" s="66">
        <f>'Response zone f''n'!AF6</f>
        <v>57.946251557013227</v>
      </c>
      <c r="AV6" s="66">
        <f>'Response zone f''n'!AF5</f>
        <v>53.197102316458576</v>
      </c>
      <c r="AW6" s="66">
        <f t="shared" si="22"/>
        <v>4.7491492405546509E-2</v>
      </c>
      <c r="AX6" s="66">
        <f t="shared" si="23"/>
        <v>28.431632216260446</v>
      </c>
      <c r="AY6" s="118">
        <f>'Response zone f''n'!U6</f>
        <v>7.7365159428801178</v>
      </c>
      <c r="AZ6" s="118">
        <f>'Response zone f''n'!U5</f>
        <v>4.3525900638064599</v>
      </c>
      <c r="BA6" s="118">
        <f t="shared" si="24"/>
        <v>3.3839258790736577E-2</v>
      </c>
      <c r="BB6" s="118">
        <f t="shared" si="25"/>
        <v>38.553904504588779</v>
      </c>
      <c r="BC6" s="66">
        <f>'Response zone f''n'!T6</f>
        <v>30.208456101150162</v>
      </c>
      <c r="BD6" s="66">
        <f>'Response zone f''n'!T5</f>
        <v>24.099640840033281</v>
      </c>
      <c r="BE6" s="66">
        <f t="shared" si="26"/>
        <v>6.108815261116881E-2</v>
      </c>
      <c r="BF6" s="66">
        <f t="shared" si="27"/>
        <v>47.480202884892478</v>
      </c>
      <c r="BG6" s="118">
        <f>'Response zone f''n'!AG6</f>
        <v>36.801317402685015</v>
      </c>
      <c r="BH6" s="118">
        <f>'Response zone f''n'!AG5</f>
        <v>30.699768780783526</v>
      </c>
      <c r="BI6" s="118">
        <f t="shared" si="28"/>
        <v>6.1015486219014897E-2</v>
      </c>
      <c r="BJ6" s="118">
        <f t="shared" si="29"/>
        <v>100.37845370338138</v>
      </c>
      <c r="BK6" s="66">
        <f>'Response zone f''n'!U6</f>
        <v>7.7365159428801178</v>
      </c>
      <c r="BL6" s="66">
        <f>'Response zone f''n'!U5</f>
        <v>4.3525900638064599</v>
      </c>
      <c r="BM6" s="66">
        <f t="shared" si="30"/>
        <v>3.3839258790736577E-2</v>
      </c>
      <c r="BN6" s="66">
        <f t="shared" si="31"/>
        <v>276.77733115130923</v>
      </c>
      <c r="BO6" s="118">
        <f>'Response zone f''n'!H6</f>
        <v>3.9135834179404063</v>
      </c>
      <c r="BP6" s="118">
        <f>'Response zone f''n'!H5</f>
        <v>1.9345335511977486</v>
      </c>
      <c r="BQ6" s="118">
        <f t="shared" si="32"/>
        <v>1.9790498667426576E-2</v>
      </c>
      <c r="BR6" s="118">
        <f t="shared" si="33"/>
        <v>0.83806061268674703</v>
      </c>
      <c r="BS6" s="66">
        <f>'Response zone f''n'!I6</f>
        <v>0.11407771981101154</v>
      </c>
      <c r="BT6" s="66">
        <f>'Response zone f''n'!I5</f>
        <v>1.9522388294967941E-2</v>
      </c>
      <c r="BU6" s="66">
        <f t="shared" si="34"/>
        <v>9.4555331516043607E-4</v>
      </c>
      <c r="BV6" s="66">
        <f t="shared" si="35"/>
        <v>0</v>
      </c>
      <c r="BW6" s="118">
        <f>'Response zone f''n'!H6</f>
        <v>3.9135834179404063</v>
      </c>
      <c r="BX6" s="118">
        <f>'Response zone f''n'!H5</f>
        <v>1.9345335511977486</v>
      </c>
      <c r="BY6" s="118">
        <f t="shared" si="36"/>
        <v>1.9790498667426576E-2</v>
      </c>
      <c r="BZ6" s="118">
        <f t="shared" si="37"/>
        <v>0</v>
      </c>
      <c r="CA6" s="66">
        <f>'Response zone f''n'!H6</f>
        <v>3.9135834179404063</v>
      </c>
      <c r="CB6" s="66">
        <f>'Response zone f''n'!H5</f>
        <v>1.9345335511977486</v>
      </c>
      <c r="CC6" s="66">
        <f t="shared" si="38"/>
        <v>1.9790498667426576E-2</v>
      </c>
      <c r="CD6" s="66">
        <f t="shared" si="39"/>
        <v>0</v>
      </c>
      <c r="CE6" s="118">
        <f>'Response zone f''n'!I6</f>
        <v>0.11407771981101154</v>
      </c>
      <c r="CF6" s="118">
        <f>'Response zone f''n'!I5</f>
        <v>1.9522388294967941E-2</v>
      </c>
      <c r="CG6" s="118">
        <f t="shared" si="40"/>
        <v>9.4555331516043607E-4</v>
      </c>
      <c r="CH6" s="118">
        <f t="shared" si="41"/>
        <v>1.5136900779209774</v>
      </c>
      <c r="CI6" s="66">
        <f>'Response zone f''n'!T6</f>
        <v>30.208456101150162</v>
      </c>
      <c r="CJ6" s="66">
        <f>'Response zone f''n'!T5</f>
        <v>24.099640840033281</v>
      </c>
      <c r="CK6" s="66">
        <f t="shared" si="42"/>
        <v>6.108815261116881E-2</v>
      </c>
      <c r="CL6" s="66">
        <f t="shared" si="43"/>
        <v>79.297026371875802</v>
      </c>
      <c r="CM6" s="118">
        <f>'Response zone f''n'!O6</f>
        <v>3.8439416247962099</v>
      </c>
      <c r="CN6" s="118">
        <f>'Response zone f''n'!O5</f>
        <v>2.1344173797254258</v>
      </c>
      <c r="CO6" s="118">
        <f t="shared" si="44"/>
        <v>1.7095242450707843E-2</v>
      </c>
      <c r="CP6" s="118">
        <f t="shared" si="45"/>
        <v>4.0141338798507089</v>
      </c>
      <c r="CQ6" s="66">
        <f>'Response zone f''n'!U6</f>
        <v>7.7365159428801178</v>
      </c>
      <c r="CR6" s="66">
        <f>'Response zone f''n'!U5</f>
        <v>4.3525900638064599</v>
      </c>
      <c r="CS6" s="66">
        <f t="shared" si="46"/>
        <v>3.3839258790736577E-2</v>
      </c>
      <c r="CT6" s="66">
        <f t="shared" si="47"/>
        <v>93.897682881417708</v>
      </c>
      <c r="CU6" s="118">
        <f>'Response zone f''n'!AA6</f>
        <v>3.765257997124531</v>
      </c>
      <c r="CV6" s="118">
        <f>'Response zone f''n'!AA5</f>
        <v>1.7555991634636017</v>
      </c>
      <c r="CW6" s="118">
        <f t="shared" si="48"/>
        <v>2.0096588336609295E-2</v>
      </c>
      <c r="CX6" s="118">
        <f t="shared" si="49"/>
        <v>103.76160776949038</v>
      </c>
    </row>
    <row r="7" spans="1:108" x14ac:dyDescent="0.25">
      <c r="A7" s="66">
        <v>2015</v>
      </c>
      <c r="B7" s="163">
        <v>5</v>
      </c>
      <c r="C7" s="111">
        <f>'Response zone f''n'!I7</f>
        <v>0.34076695440318461</v>
      </c>
      <c r="D7" s="111">
        <f>'Response zone f''n'!I6</f>
        <v>0.11407771981101154</v>
      </c>
      <c r="E7" s="118">
        <f t="shared" si="0"/>
        <v>2.2668923459217304E-3</v>
      </c>
      <c r="F7" s="118">
        <f t="shared" si="1"/>
        <v>1.2331753676105239</v>
      </c>
      <c r="G7" s="66">
        <f>'Response zone f''n'!H7</f>
        <v>6.1455764776912334</v>
      </c>
      <c r="H7" s="66">
        <f>'Response zone f''n'!H6</f>
        <v>3.9135834179404063</v>
      </c>
      <c r="I7" s="66">
        <f t="shared" si="2"/>
        <v>2.231993059750827E-2</v>
      </c>
      <c r="J7" s="66">
        <f t="shared" si="3"/>
        <v>4.4613561226026075</v>
      </c>
      <c r="K7" s="118">
        <f>'Response zone f''n'!H7</f>
        <v>6.1455764776912334</v>
      </c>
      <c r="L7" s="118">
        <f>'Response zone f''n'!H6</f>
        <v>3.9135834179404063</v>
      </c>
      <c r="M7" s="118">
        <f t="shared" si="4"/>
        <v>2.231993059750827E-2</v>
      </c>
      <c r="N7" s="118">
        <f t="shared" si="5"/>
        <v>13.895344462775922</v>
      </c>
      <c r="O7" s="66">
        <f>'Response zone f''n'!AH7</f>
        <v>21.797193771927692</v>
      </c>
      <c r="P7" s="66">
        <f>'Response zone f''n'!AH6</f>
        <v>17.226394769101439</v>
      </c>
      <c r="Q7" s="66">
        <f t="shared" si="6"/>
        <v>4.5707990028262521E-2</v>
      </c>
      <c r="R7" s="66">
        <f t="shared" si="7"/>
        <v>25.07197632724446</v>
      </c>
      <c r="S7" s="118">
        <f>'Response zone f''n'!AJ7</f>
        <v>0.69488803451245273</v>
      </c>
      <c r="T7" s="118">
        <f>'Response zone f''n'!AJ6</f>
        <v>0.2656006375225457</v>
      </c>
      <c r="U7" s="118">
        <f t="shared" si="8"/>
        <v>4.2928739698990699E-3</v>
      </c>
      <c r="V7" s="118">
        <f t="shared" si="9"/>
        <v>4.7386526654737917</v>
      </c>
      <c r="W7" s="66">
        <f>'Response zone f''n'!AI7</f>
        <v>8.983414498972909</v>
      </c>
      <c r="X7" s="66">
        <f>'Response zone f''n'!AI6</f>
        <v>5.9370559486360541</v>
      </c>
      <c r="Y7" s="66">
        <f t="shared" si="10"/>
        <v>3.046358550336855E-2</v>
      </c>
      <c r="Z7" s="66">
        <f t="shared" si="11"/>
        <v>55.843859693835142</v>
      </c>
      <c r="AA7" s="118">
        <f>'Response zone f''n'!AH7</f>
        <v>21.797193771927692</v>
      </c>
      <c r="AB7" s="118">
        <f>'Response zone f''n'!AH6</f>
        <v>17.226394769101439</v>
      </c>
      <c r="AC7" s="118">
        <f t="shared" si="12"/>
        <v>4.5707990028262521E-2</v>
      </c>
      <c r="AD7" s="118">
        <f t="shared" si="13"/>
        <v>56.050750132187332</v>
      </c>
      <c r="AE7" s="66">
        <f>'Response zone f''n'!H7</f>
        <v>6.1455764776912334</v>
      </c>
      <c r="AF7" s="66">
        <f>'Response zone f''n'!H6</f>
        <v>3.9135834179404063</v>
      </c>
      <c r="AG7" s="66">
        <f t="shared" si="14"/>
        <v>2.231993059750827E-2</v>
      </c>
      <c r="AH7" s="66">
        <f t="shared" si="15"/>
        <v>18.099992126555311</v>
      </c>
      <c r="AI7" s="118">
        <f>'Response zone f''n'!H7</f>
        <v>6.1455764776912334</v>
      </c>
      <c r="AJ7" s="118">
        <f>'Response zone f''n'!H6</f>
        <v>3.9135834179404063</v>
      </c>
      <c r="AK7" s="118">
        <f t="shared" si="16"/>
        <v>2.231993059750827E-2</v>
      </c>
      <c r="AL7" s="118">
        <f t="shared" si="17"/>
        <v>11.21343964382266</v>
      </c>
      <c r="AM7" s="66">
        <f>'Response zone f''n'!H7</f>
        <v>6.1455764776912334</v>
      </c>
      <c r="AN7" s="66">
        <f>'Response zone f''n'!H6</f>
        <v>3.9135834179404063</v>
      </c>
      <c r="AO7" s="66">
        <f t="shared" si="18"/>
        <v>2.231993059750827E-2</v>
      </c>
      <c r="AP7" s="66">
        <f t="shared" si="19"/>
        <v>8.6990316793943112</v>
      </c>
      <c r="AQ7" s="118">
        <f>'Response zone f''n'!T7</f>
        <v>35.059442201855987</v>
      </c>
      <c r="AR7" s="118">
        <f>'Response zone f''n'!T6</f>
        <v>30.208456101150162</v>
      </c>
      <c r="AS7" s="118">
        <f t="shared" si="20"/>
        <v>4.8509861007058251E-2</v>
      </c>
      <c r="AT7" s="118">
        <f t="shared" si="21"/>
        <v>131.29800991275044</v>
      </c>
      <c r="AU7" s="66">
        <f>'Response zone f''n'!AF7</f>
        <v>61.447186148223842</v>
      </c>
      <c r="AV7" s="66">
        <f>'Response zone f''n'!AF6</f>
        <v>57.946251557013227</v>
      </c>
      <c r="AW7" s="66">
        <f t="shared" si="22"/>
        <v>3.5009345912106159E-2</v>
      </c>
      <c r="AX7" s="66">
        <f t="shared" si="23"/>
        <v>20.958971737611563</v>
      </c>
      <c r="AY7" s="118">
        <f>'Response zone f''n'!U7</f>
        <v>11.155239973573082</v>
      </c>
      <c r="AZ7" s="118">
        <f>'Response zone f''n'!U6</f>
        <v>7.7365159428801178</v>
      </c>
      <c r="BA7" s="118">
        <f t="shared" si="24"/>
        <v>3.4187240306929635E-2</v>
      </c>
      <c r="BB7" s="118">
        <f t="shared" si="25"/>
        <v>38.950368452798593</v>
      </c>
      <c r="BC7" s="66">
        <f>'Response zone f''n'!T7</f>
        <v>35.059442201855987</v>
      </c>
      <c r="BD7" s="66">
        <f>'Response zone f''n'!T6</f>
        <v>30.208456101150162</v>
      </c>
      <c r="BE7" s="66">
        <f t="shared" si="26"/>
        <v>4.8509861007058251E-2</v>
      </c>
      <c r="BF7" s="66">
        <f t="shared" si="27"/>
        <v>37.703841810268678</v>
      </c>
      <c r="BG7" s="118">
        <f>'Response zone f''n'!AG7</f>
        <v>41.513850502095949</v>
      </c>
      <c r="BH7" s="118">
        <f>'Response zone f''n'!AG6</f>
        <v>36.801317402685015</v>
      </c>
      <c r="BI7" s="118">
        <f t="shared" si="28"/>
        <v>4.7125330994109337E-2</v>
      </c>
      <c r="BJ7" s="118">
        <f t="shared" si="29"/>
        <v>77.527331970593281</v>
      </c>
      <c r="BK7" s="66">
        <f>'Response zone f''n'!U7</f>
        <v>11.155239973573082</v>
      </c>
      <c r="BL7" s="66">
        <f>'Response zone f''n'!U6</f>
        <v>7.7365159428801178</v>
      </c>
      <c r="BM7" s="66">
        <f t="shared" si="30"/>
        <v>3.4187240306929635E-2</v>
      </c>
      <c r="BN7" s="66">
        <f t="shared" si="31"/>
        <v>279.62353401696612</v>
      </c>
      <c r="BO7" s="118">
        <f>'Response zone f''n'!H7</f>
        <v>6.1455764776912334</v>
      </c>
      <c r="BP7" s="118">
        <f>'Response zone f''n'!H6</f>
        <v>3.9135834179404063</v>
      </c>
      <c r="BQ7" s="118">
        <f t="shared" si="32"/>
        <v>2.231993059750827E-2</v>
      </c>
      <c r="BR7" s="118">
        <f t="shared" si="33"/>
        <v>0.94517349087625513</v>
      </c>
      <c r="BS7" s="66">
        <f>'Response zone f''n'!I7</f>
        <v>0.34076695440318461</v>
      </c>
      <c r="BT7" s="66">
        <f>'Response zone f''n'!I6</f>
        <v>0.11407771981101154</v>
      </c>
      <c r="BU7" s="66">
        <f t="shared" si="34"/>
        <v>2.2668923459217304E-3</v>
      </c>
      <c r="BV7" s="66">
        <f t="shared" si="35"/>
        <v>0</v>
      </c>
      <c r="BW7" s="118">
        <f>'Response zone f''n'!H7</f>
        <v>6.1455764776912334</v>
      </c>
      <c r="BX7" s="118">
        <f>'Response zone f''n'!H6</f>
        <v>3.9135834179404063</v>
      </c>
      <c r="BY7" s="118">
        <f t="shared" si="36"/>
        <v>2.231993059750827E-2</v>
      </c>
      <c r="BZ7" s="118">
        <f t="shared" si="37"/>
        <v>0</v>
      </c>
      <c r="CA7" s="66">
        <f>'Response zone f''n'!H7</f>
        <v>6.1455764776912334</v>
      </c>
      <c r="CB7" s="66">
        <f>'Response zone f''n'!H6</f>
        <v>3.9135834179404063</v>
      </c>
      <c r="CC7" s="66">
        <f t="shared" si="38"/>
        <v>2.231993059750827E-2</v>
      </c>
      <c r="CD7" s="66">
        <f t="shared" si="39"/>
        <v>0</v>
      </c>
      <c r="CE7" s="118">
        <f>'Response zone f''n'!I7</f>
        <v>0.34076695440318461</v>
      </c>
      <c r="CF7" s="118">
        <f>'Response zone f''n'!I6</f>
        <v>0.11407771981101154</v>
      </c>
      <c r="CG7" s="118">
        <f t="shared" si="40"/>
        <v>2.2668923459217304E-3</v>
      </c>
      <c r="CH7" s="118">
        <f t="shared" si="41"/>
        <v>3.6289571372868763</v>
      </c>
      <c r="CI7" s="66">
        <f>'Response zone f''n'!T7</f>
        <v>35.059442201855987</v>
      </c>
      <c r="CJ7" s="66">
        <f>'Response zone f''n'!T6</f>
        <v>30.208456101150162</v>
      </c>
      <c r="CK7" s="66">
        <f t="shared" si="42"/>
        <v>4.8509861007058251E-2</v>
      </c>
      <c r="CL7" s="66">
        <f t="shared" si="43"/>
        <v>62.969455829794299</v>
      </c>
      <c r="CM7" s="118">
        <f>'Response zone f''n'!O7</f>
        <v>5.6596538006274537</v>
      </c>
      <c r="CN7" s="118">
        <f>'Response zone f''n'!O6</f>
        <v>3.8439416247962099</v>
      </c>
      <c r="CO7" s="118">
        <f t="shared" si="44"/>
        <v>1.8157121758312439E-2</v>
      </c>
      <c r="CP7" s="118">
        <f t="shared" si="45"/>
        <v>4.2634737600693438</v>
      </c>
      <c r="CQ7" s="66">
        <f>'Response zone f''n'!U7</f>
        <v>11.155239973573082</v>
      </c>
      <c r="CR7" s="66">
        <f>'Response zone f''n'!U6</f>
        <v>7.7365159428801178</v>
      </c>
      <c r="CS7" s="66">
        <f t="shared" si="46"/>
        <v>3.4187240306929635E-2</v>
      </c>
      <c r="CT7" s="66">
        <f t="shared" si="47"/>
        <v>94.863267212272945</v>
      </c>
      <c r="CU7" s="118">
        <f>'Response zone f''n'!AA7</f>
        <v>6.100097110669835</v>
      </c>
      <c r="CV7" s="118">
        <f>'Response zone f''n'!AA6</f>
        <v>3.765257997124531</v>
      </c>
      <c r="CW7" s="118">
        <f t="shared" si="48"/>
        <v>2.3348391135453041E-2</v>
      </c>
      <c r="CX7" s="118">
        <f t="shared" si="49"/>
        <v>120.55113845528858</v>
      </c>
    </row>
    <row r="8" spans="1:108" x14ac:dyDescent="0.25">
      <c r="A8" s="66">
        <v>2016</v>
      </c>
      <c r="B8" s="163">
        <v>6</v>
      </c>
      <c r="C8" s="111">
        <f>'Response zone f''n'!I8</f>
        <v>0.72166269196233912</v>
      </c>
      <c r="D8" s="111">
        <f>'Response zone f''n'!I7</f>
        <v>0.34076695440318461</v>
      </c>
      <c r="E8" s="118">
        <f t="shared" si="0"/>
        <v>3.8089573755915452E-3</v>
      </c>
      <c r="F8" s="118">
        <f t="shared" si="1"/>
        <v>2.0720491735341096</v>
      </c>
      <c r="G8" s="66">
        <f>'Response zone f''n'!H8</f>
        <v>8.4446543188562693</v>
      </c>
      <c r="H8" s="66">
        <f>'Response zone f''n'!H7</f>
        <v>6.1455764776912334</v>
      </c>
      <c r="I8" s="66">
        <f t="shared" si="2"/>
        <v>2.299077841165036E-2</v>
      </c>
      <c r="J8" s="66">
        <f t="shared" si="3"/>
        <v>4.595446638246572</v>
      </c>
      <c r="K8" s="118">
        <f>'Response zone f''n'!H8</f>
        <v>8.4446543188562693</v>
      </c>
      <c r="L8" s="118">
        <f>'Response zone f''n'!H7</f>
        <v>6.1455764776912334</v>
      </c>
      <c r="M8" s="118">
        <f t="shared" si="4"/>
        <v>2.299077841165036E-2</v>
      </c>
      <c r="N8" s="118">
        <f t="shared" si="5"/>
        <v>14.312982923562412</v>
      </c>
      <c r="O8" s="66">
        <f>'Response zone f''n'!AH8</f>
        <v>25.753613287141569</v>
      </c>
      <c r="P8" s="66">
        <f>'Response zone f''n'!AH7</f>
        <v>21.797193771927692</v>
      </c>
      <c r="Q8" s="66">
        <f t="shared" si="6"/>
        <v>3.956419515213877E-2</v>
      </c>
      <c r="R8" s="66">
        <f t="shared" si="7"/>
        <v>21.701951095367605</v>
      </c>
      <c r="S8" s="118">
        <f>'Response zone f''n'!AJ8</f>
        <v>1.3425300046399435</v>
      </c>
      <c r="T8" s="118">
        <f>'Response zone f''n'!AJ7</f>
        <v>0.69488803451245273</v>
      </c>
      <c r="U8" s="118">
        <f t="shared" si="8"/>
        <v>6.4764197012749077E-3</v>
      </c>
      <c r="V8" s="118">
        <f t="shared" si="9"/>
        <v>7.1489411744586722</v>
      </c>
      <c r="W8" s="66">
        <f>'Response zone f''n'!AI8</f>
        <v>11.986893002598482</v>
      </c>
      <c r="X8" s="66">
        <f>'Response zone f''n'!AI7</f>
        <v>8.983414498972909</v>
      </c>
      <c r="Y8" s="66">
        <f t="shared" si="10"/>
        <v>3.0034785036255725E-2</v>
      </c>
      <c r="Z8" s="66">
        <f t="shared" si="11"/>
        <v>55.057810621592751</v>
      </c>
      <c r="AA8" s="118">
        <f>'Response zone f''n'!AH8</f>
        <v>25.753613287141569</v>
      </c>
      <c r="AB8" s="118">
        <f>'Response zone f''n'!AH7</f>
        <v>21.797193771927692</v>
      </c>
      <c r="AC8" s="118">
        <f t="shared" si="12"/>
        <v>3.956419515213877E-2</v>
      </c>
      <c r="AD8" s="118">
        <f t="shared" si="13"/>
        <v>48.516743249537384</v>
      </c>
      <c r="AE8" s="66">
        <f>'Response zone f''n'!H8</f>
        <v>8.4446543188562693</v>
      </c>
      <c r="AF8" s="66">
        <f>'Response zone f''n'!H7</f>
        <v>6.1455764776912334</v>
      </c>
      <c r="AG8" s="66">
        <f t="shared" si="14"/>
        <v>2.299077841165036E-2</v>
      </c>
      <c r="AH8" s="66">
        <f t="shared" si="15"/>
        <v>18.644005473776211</v>
      </c>
      <c r="AI8" s="118">
        <f>'Response zone f''n'!H8</f>
        <v>8.4446543188562693</v>
      </c>
      <c r="AJ8" s="118">
        <f>'Response zone f''n'!H7</f>
        <v>6.1455764776912334</v>
      </c>
      <c r="AK8" s="118">
        <f t="shared" si="16"/>
        <v>2.299077841165036E-2</v>
      </c>
      <c r="AL8" s="118">
        <f t="shared" si="17"/>
        <v>11.550470775761415</v>
      </c>
      <c r="AM8" s="66">
        <f>'Response zone f''n'!H8</f>
        <v>8.4446543188562693</v>
      </c>
      <c r="AN8" s="66">
        <f>'Response zone f''n'!H7</f>
        <v>6.1455764776912334</v>
      </c>
      <c r="AO8" s="66">
        <f t="shared" si="18"/>
        <v>2.299077841165036E-2</v>
      </c>
      <c r="AP8" s="66">
        <f t="shared" si="19"/>
        <v>8.9604897677956235</v>
      </c>
      <c r="AQ8" s="118">
        <f>'Response zone f''n'!T8</f>
        <v>39.020479051666598</v>
      </c>
      <c r="AR8" s="118">
        <f>'Response zone f''n'!T7</f>
        <v>35.059442201855987</v>
      </c>
      <c r="AS8" s="118">
        <f t="shared" si="20"/>
        <v>3.9610368498106112E-2</v>
      </c>
      <c r="AT8" s="118">
        <f t="shared" si="21"/>
        <v>107.21041964963199</v>
      </c>
      <c r="AU8" s="66">
        <f>'Response zone f''n'!AF8</f>
        <v>64.171675561478494</v>
      </c>
      <c r="AV8" s="66">
        <f>'Response zone f''n'!AF7</f>
        <v>61.447186148223842</v>
      </c>
      <c r="AW8" s="66">
        <f t="shared" si="22"/>
        <v>2.7244894132546521E-2</v>
      </c>
      <c r="AX8" s="66">
        <f t="shared" si="23"/>
        <v>16.310643665033524</v>
      </c>
      <c r="AY8" s="118">
        <f>'Response zone f''n'!U8</f>
        <v>14.412254266371519</v>
      </c>
      <c r="AZ8" s="118">
        <f>'Response zone f''n'!U7</f>
        <v>11.155239973573082</v>
      </c>
      <c r="BA8" s="118">
        <f t="shared" si="24"/>
        <v>3.257014292798438E-2</v>
      </c>
      <c r="BB8" s="118">
        <f t="shared" si="25"/>
        <v>37.107969412440681</v>
      </c>
      <c r="BC8" s="66">
        <f>'Response zone f''n'!T8</f>
        <v>39.020479051666598</v>
      </c>
      <c r="BD8" s="66">
        <f>'Response zone f''n'!T7</f>
        <v>35.059442201855987</v>
      </c>
      <c r="BE8" s="66">
        <f t="shared" si="26"/>
        <v>3.9610368498106112E-2</v>
      </c>
      <c r="BF8" s="66">
        <f t="shared" si="27"/>
        <v>30.786793383756383</v>
      </c>
      <c r="BG8" s="118">
        <f>'Response zone f''n'!AG8</f>
        <v>45.29330018520146</v>
      </c>
      <c r="BH8" s="118">
        <f>'Response zone f''n'!AG7</f>
        <v>41.513850502095949</v>
      </c>
      <c r="BI8" s="118">
        <f t="shared" si="28"/>
        <v>3.779449683105511E-2</v>
      </c>
      <c r="BJ8" s="118">
        <f t="shared" si="29"/>
        <v>62.17688959784725</v>
      </c>
      <c r="BK8" s="66">
        <f>'Response zone f''n'!U8</f>
        <v>14.412254266371519</v>
      </c>
      <c r="BL8" s="66">
        <f>'Response zone f''n'!U7</f>
        <v>11.155239973573082</v>
      </c>
      <c r="BM8" s="66">
        <f t="shared" si="30"/>
        <v>3.257014292798438E-2</v>
      </c>
      <c r="BN8" s="66">
        <f t="shared" si="31"/>
        <v>266.39700622792463</v>
      </c>
      <c r="BO8" s="118">
        <f>'Response zone f''n'!H8</f>
        <v>8.4446543188562693</v>
      </c>
      <c r="BP8" s="118">
        <f>'Response zone f''n'!H7</f>
        <v>6.1455764776912334</v>
      </c>
      <c r="BQ8" s="118">
        <f t="shared" si="32"/>
        <v>2.299077841165036E-2</v>
      </c>
      <c r="BR8" s="118">
        <f t="shared" si="33"/>
        <v>0.97358162447547736</v>
      </c>
      <c r="BS8" s="66">
        <f>'Response zone f''n'!I8</f>
        <v>0.72166269196233912</v>
      </c>
      <c r="BT8" s="66">
        <f>'Response zone f''n'!I7</f>
        <v>0.34076695440318461</v>
      </c>
      <c r="BU8" s="66">
        <f t="shared" si="34"/>
        <v>3.8089573755915452E-3</v>
      </c>
      <c r="BV8" s="66">
        <f t="shared" si="35"/>
        <v>0</v>
      </c>
      <c r="BW8" s="118">
        <f>'Response zone f''n'!H8</f>
        <v>8.4446543188562693</v>
      </c>
      <c r="BX8" s="118">
        <f>'Response zone f''n'!H7</f>
        <v>6.1455764776912334</v>
      </c>
      <c r="BY8" s="118">
        <f t="shared" si="36"/>
        <v>2.299077841165036E-2</v>
      </c>
      <c r="BZ8" s="118">
        <f t="shared" si="37"/>
        <v>0</v>
      </c>
      <c r="CA8" s="66">
        <f>'Response zone f''n'!H8</f>
        <v>8.4446543188562693</v>
      </c>
      <c r="CB8" s="66">
        <f>'Response zone f''n'!H7</f>
        <v>6.1455764776912334</v>
      </c>
      <c r="CC8" s="66">
        <f t="shared" si="38"/>
        <v>2.299077841165036E-2</v>
      </c>
      <c r="CD8" s="66">
        <f t="shared" si="39"/>
        <v>0</v>
      </c>
      <c r="CE8" s="118">
        <f>'Response zone f''n'!I8</f>
        <v>0.72166269196233912</v>
      </c>
      <c r="CF8" s="118">
        <f>'Response zone f''n'!I7</f>
        <v>0.34076695440318461</v>
      </c>
      <c r="CG8" s="118">
        <f t="shared" si="40"/>
        <v>3.8089573755915452E-3</v>
      </c>
      <c r="CH8" s="118">
        <f t="shared" si="41"/>
        <v>6.0975736578942428</v>
      </c>
      <c r="CI8" s="66">
        <f>'Response zone f''n'!T8</f>
        <v>39.020479051666598</v>
      </c>
      <c r="CJ8" s="66">
        <f>'Response zone f''n'!T7</f>
        <v>35.059442201855987</v>
      </c>
      <c r="CK8" s="66">
        <f t="shared" si="42"/>
        <v>3.9610368498106112E-2</v>
      </c>
      <c r="CL8" s="66">
        <f t="shared" si="43"/>
        <v>51.417243788442363</v>
      </c>
      <c r="CM8" s="118">
        <f>'Response zone f''n'!O8</f>
        <v>7.4781652843407933</v>
      </c>
      <c r="CN8" s="118">
        <f>'Response zone f''n'!O7</f>
        <v>5.6596538006274537</v>
      </c>
      <c r="CO8" s="118">
        <f t="shared" si="44"/>
        <v>1.8185114837133396E-2</v>
      </c>
      <c r="CP8" s="118">
        <f t="shared" si="45"/>
        <v>4.2700468149072925</v>
      </c>
      <c r="CQ8" s="66">
        <f>'Response zone f''n'!U8</f>
        <v>14.412254266371519</v>
      </c>
      <c r="CR8" s="66">
        <f>'Response zone f''n'!U7</f>
        <v>11.155239973573082</v>
      </c>
      <c r="CS8" s="66">
        <f t="shared" si="46"/>
        <v>3.257014292798438E-2</v>
      </c>
      <c r="CT8" s="66">
        <f t="shared" si="47"/>
        <v>90.376121148714958</v>
      </c>
      <c r="CU8" s="118">
        <f>'Response zone f''n'!AA8</f>
        <v>8.5376583203366625</v>
      </c>
      <c r="CV8" s="118">
        <f>'Response zone f''n'!AA7</f>
        <v>6.100097110669835</v>
      </c>
      <c r="CW8" s="118">
        <f t="shared" si="48"/>
        <v>2.4375612096668275E-2</v>
      </c>
      <c r="CX8" s="118">
        <f t="shared" si="49"/>
        <v>125.85482964331224</v>
      </c>
    </row>
    <row r="9" spans="1:108" x14ac:dyDescent="0.25">
      <c r="A9" s="66">
        <v>2017</v>
      </c>
      <c r="B9" s="163">
        <v>7</v>
      </c>
      <c r="C9" s="111">
        <f>'Response zone f''n'!I9</f>
        <v>1.2503050324066216</v>
      </c>
      <c r="D9" s="111">
        <f>'Response zone f''n'!I8</f>
        <v>0.72166269196233912</v>
      </c>
      <c r="E9" s="118">
        <f t="shared" si="0"/>
        <v>5.2864234044428249E-3</v>
      </c>
      <c r="F9" s="118">
        <f t="shared" si="1"/>
        <v>2.8757815239205646</v>
      </c>
      <c r="G9" s="66">
        <f>'Response zone f''n'!H9</f>
        <v>10.713642909319159</v>
      </c>
      <c r="H9" s="66">
        <f>'Response zone f''n'!H8</f>
        <v>8.4446543188562693</v>
      </c>
      <c r="I9" s="66">
        <f t="shared" si="2"/>
        <v>2.2689885904628896E-2</v>
      </c>
      <c r="J9" s="66">
        <f t="shared" si="3"/>
        <v>4.5353035915385629</v>
      </c>
      <c r="K9" s="118">
        <f>'Response zone f''n'!H9</f>
        <v>10.713642909319159</v>
      </c>
      <c r="L9" s="118">
        <f>'Response zone f''n'!H8</f>
        <v>8.4446543188562693</v>
      </c>
      <c r="M9" s="118">
        <f t="shared" si="4"/>
        <v>2.2689885904628896E-2</v>
      </c>
      <c r="N9" s="118">
        <f t="shared" si="5"/>
        <v>14.125661327150359</v>
      </c>
      <c r="O9" s="66">
        <f>'Response zone f''n'!AH9</f>
        <v>29.19654239760191</v>
      </c>
      <c r="P9" s="66">
        <f>'Response zone f''n'!AH8</f>
        <v>25.753613287141569</v>
      </c>
      <c r="Q9" s="66">
        <f t="shared" si="6"/>
        <v>3.442929110460341E-2</v>
      </c>
      <c r="R9" s="66">
        <f t="shared" si="7"/>
        <v>18.885327729455572</v>
      </c>
      <c r="S9" s="118">
        <f>'Response zone f''n'!AJ9</f>
        <v>2.173395007992486</v>
      </c>
      <c r="T9" s="118">
        <f>'Response zone f''n'!AJ8</f>
        <v>1.3425300046399435</v>
      </c>
      <c r="U9" s="118">
        <f t="shared" si="8"/>
        <v>8.3086500335254245E-3</v>
      </c>
      <c r="V9" s="118">
        <f t="shared" si="9"/>
        <v>9.171433148031559</v>
      </c>
      <c r="W9" s="66">
        <f>'Response zone f''n'!AI9</f>
        <v>14.846649951489166</v>
      </c>
      <c r="X9" s="66">
        <f>'Response zone f''n'!AI8</f>
        <v>11.986893002598482</v>
      </c>
      <c r="Y9" s="66">
        <f t="shared" si="10"/>
        <v>2.8597569488906842E-2</v>
      </c>
      <c r="Z9" s="66">
        <f t="shared" si="11"/>
        <v>52.423200740655567</v>
      </c>
      <c r="AA9" s="118">
        <f>'Response zone f''n'!AH9</f>
        <v>29.19654239760191</v>
      </c>
      <c r="AB9" s="118">
        <f>'Response zone f''n'!AH8</f>
        <v>25.753613287141569</v>
      </c>
      <c r="AC9" s="118">
        <f t="shared" si="12"/>
        <v>3.442929110460341E-2</v>
      </c>
      <c r="AD9" s="118">
        <f t="shared" si="13"/>
        <v>42.219918043633605</v>
      </c>
      <c r="AE9" s="66">
        <f>'Response zone f''n'!H9</f>
        <v>10.713642909319159</v>
      </c>
      <c r="AF9" s="66">
        <f>'Response zone f''n'!H8</f>
        <v>8.4446543188562693</v>
      </c>
      <c r="AG9" s="66">
        <f t="shared" si="14"/>
        <v>2.2689885904628896E-2</v>
      </c>
      <c r="AH9" s="66">
        <f t="shared" si="15"/>
        <v>18.400001488896617</v>
      </c>
      <c r="AI9" s="118">
        <f>'Response zone f''n'!H9</f>
        <v>10.713642909319159</v>
      </c>
      <c r="AJ9" s="118">
        <f>'Response zone f''n'!H8</f>
        <v>8.4446543188562693</v>
      </c>
      <c r="AK9" s="118">
        <f t="shared" si="16"/>
        <v>2.2689885904628896E-2</v>
      </c>
      <c r="AL9" s="118">
        <f t="shared" si="17"/>
        <v>11.39930364054011</v>
      </c>
      <c r="AM9" s="66">
        <f>'Response zone f''n'!H9</f>
        <v>10.713642909319159</v>
      </c>
      <c r="AN9" s="66">
        <f>'Response zone f''n'!H8</f>
        <v>8.4446543188562693</v>
      </c>
      <c r="AO9" s="66">
        <f t="shared" si="18"/>
        <v>2.2689885904628896E-2</v>
      </c>
      <c r="AP9" s="66">
        <f t="shared" si="19"/>
        <v>8.8432190872602519</v>
      </c>
      <c r="AQ9" s="118">
        <f>'Response zone f''n'!T9</f>
        <v>42.330222032124553</v>
      </c>
      <c r="AR9" s="118">
        <f>'Response zone f''n'!T8</f>
        <v>39.020479051666598</v>
      </c>
      <c r="AS9" s="118">
        <f t="shared" si="20"/>
        <v>3.3097429804579546E-2</v>
      </c>
      <c r="AT9" s="118">
        <f t="shared" si="21"/>
        <v>89.582335969504271</v>
      </c>
      <c r="AU9" s="66">
        <f>'Response zone f''n'!AF9</f>
        <v>66.372493120273859</v>
      </c>
      <c r="AV9" s="66">
        <f>'Response zone f''n'!AF8</f>
        <v>64.171675561478494</v>
      </c>
      <c r="AW9" s="66">
        <f t="shared" si="22"/>
        <v>2.2008175587953645E-2</v>
      </c>
      <c r="AX9" s="66">
        <f t="shared" si="23"/>
        <v>13.175588350104176</v>
      </c>
      <c r="AY9" s="118">
        <f>'Response zone f''n'!U9</f>
        <v>17.442202254700533</v>
      </c>
      <c r="AZ9" s="118">
        <f>'Response zone f''n'!U8</f>
        <v>14.412254266371519</v>
      </c>
      <c r="BA9" s="118">
        <f t="shared" si="24"/>
        <v>3.0299479883290133E-2</v>
      </c>
      <c r="BB9" s="118">
        <f t="shared" si="25"/>
        <v>34.520946844109325</v>
      </c>
      <c r="BC9" s="66">
        <f>'Response zone f''n'!T9</f>
        <v>42.330222032124553</v>
      </c>
      <c r="BD9" s="66">
        <f>'Response zone f''n'!T8</f>
        <v>39.020479051666598</v>
      </c>
      <c r="BE9" s="66">
        <f t="shared" si="26"/>
        <v>3.3097429804579546E-2</v>
      </c>
      <c r="BF9" s="66">
        <f t="shared" si="27"/>
        <v>25.7246718867483</v>
      </c>
      <c r="BG9" s="118">
        <f>'Response zone f''n'!AG9</f>
        <v>48.41162724974766</v>
      </c>
      <c r="BH9" s="118">
        <f>'Response zone f''n'!AG8</f>
        <v>45.29330018520146</v>
      </c>
      <c r="BI9" s="118">
        <f t="shared" si="28"/>
        <v>3.1183270645462002E-2</v>
      </c>
      <c r="BJ9" s="118">
        <f t="shared" si="29"/>
        <v>51.300557985720751</v>
      </c>
      <c r="BK9" s="66">
        <f>'Response zone f''n'!U9</f>
        <v>17.442202254700533</v>
      </c>
      <c r="BL9" s="66">
        <f>'Response zone f''n'!U8</f>
        <v>14.412254266371519</v>
      </c>
      <c r="BM9" s="66">
        <f t="shared" si="30"/>
        <v>3.0299479883290133E-2</v>
      </c>
      <c r="BN9" s="66">
        <f t="shared" si="31"/>
        <v>247.82484832869719</v>
      </c>
      <c r="BO9" s="118">
        <f>'Response zone f''n'!H9</f>
        <v>10.713642909319159</v>
      </c>
      <c r="BP9" s="118">
        <f>'Response zone f''n'!H8</f>
        <v>8.4446543188562693</v>
      </c>
      <c r="BQ9" s="118">
        <f t="shared" si="32"/>
        <v>2.2689885904628896E-2</v>
      </c>
      <c r="BR9" s="118">
        <f t="shared" si="33"/>
        <v>0.960839845552933</v>
      </c>
      <c r="BS9" s="66">
        <f>'Response zone f''n'!I9</f>
        <v>1.2503050324066216</v>
      </c>
      <c r="BT9" s="66">
        <f>'Response zone f''n'!I8</f>
        <v>0.72166269196233912</v>
      </c>
      <c r="BU9" s="66">
        <f t="shared" si="34"/>
        <v>5.2864234044428249E-3</v>
      </c>
      <c r="BV9" s="66">
        <f t="shared" si="35"/>
        <v>0</v>
      </c>
      <c r="BW9" s="118">
        <f>'Response zone f''n'!H9</f>
        <v>10.713642909319159</v>
      </c>
      <c r="BX9" s="118">
        <f>'Response zone f''n'!H8</f>
        <v>8.4446543188562693</v>
      </c>
      <c r="BY9" s="118">
        <f t="shared" si="36"/>
        <v>2.2689885904628896E-2</v>
      </c>
      <c r="BZ9" s="118">
        <f t="shared" si="37"/>
        <v>0</v>
      </c>
      <c r="CA9" s="66">
        <f>'Response zone f''n'!H9</f>
        <v>10.713642909319159</v>
      </c>
      <c r="CB9" s="66">
        <f>'Response zone f''n'!H8</f>
        <v>8.4446543188562693</v>
      </c>
      <c r="CC9" s="66">
        <f t="shared" si="38"/>
        <v>2.2689885904628896E-2</v>
      </c>
      <c r="CD9" s="66">
        <f t="shared" si="39"/>
        <v>0</v>
      </c>
      <c r="CE9" s="118">
        <f>'Response zone f''n'!I9</f>
        <v>1.2503050324066216</v>
      </c>
      <c r="CF9" s="118">
        <f>'Response zone f''n'!I8</f>
        <v>0.72166269196233912</v>
      </c>
      <c r="CG9" s="118">
        <f t="shared" si="40"/>
        <v>5.2864234044428249E-3</v>
      </c>
      <c r="CH9" s="118">
        <f t="shared" si="41"/>
        <v>8.4627767960779696</v>
      </c>
      <c r="CI9" s="66">
        <f>'Response zone f''n'!T9</f>
        <v>42.330222032124553</v>
      </c>
      <c r="CJ9" s="66">
        <f>'Response zone f''n'!T8</f>
        <v>39.020479051666598</v>
      </c>
      <c r="CK9" s="66">
        <f t="shared" si="42"/>
        <v>3.3097429804579546E-2</v>
      </c>
      <c r="CL9" s="66">
        <f t="shared" si="43"/>
        <v>42.96295847675065</v>
      </c>
      <c r="CM9" s="118">
        <f>'Response zone f''n'!O9</f>
        <v>9.2512100249834113</v>
      </c>
      <c r="CN9" s="118">
        <f>'Response zone f''n'!O8</f>
        <v>7.4781652843407933</v>
      </c>
      <c r="CO9" s="118">
        <f t="shared" si="44"/>
        <v>1.7730447406426181E-2</v>
      </c>
      <c r="CP9" s="118">
        <f t="shared" si="45"/>
        <v>4.1632863555029314</v>
      </c>
      <c r="CQ9" s="66">
        <f>'Response zone f''n'!U9</f>
        <v>17.442202254700533</v>
      </c>
      <c r="CR9" s="66">
        <f>'Response zone f''n'!U8</f>
        <v>14.412254266371519</v>
      </c>
      <c r="CS9" s="66">
        <f t="shared" si="46"/>
        <v>3.0299479883290133E-2</v>
      </c>
      <c r="CT9" s="66">
        <f t="shared" si="47"/>
        <v>84.0754512723517</v>
      </c>
      <c r="CU9" s="118">
        <f>'Response zone f''n'!AA9</f>
        <v>10.956945802598952</v>
      </c>
      <c r="CV9" s="118">
        <f>'Response zone f''n'!AA8</f>
        <v>8.5376583203366625</v>
      </c>
      <c r="CW9" s="118">
        <f t="shared" si="48"/>
        <v>2.4192874822622893E-2</v>
      </c>
      <c r="CX9" s="118">
        <f t="shared" si="49"/>
        <v>124.91133052611025</v>
      </c>
    </row>
    <row r="10" spans="1:108" x14ac:dyDescent="0.25">
      <c r="A10" s="66">
        <v>2018</v>
      </c>
      <c r="B10" s="163">
        <v>8</v>
      </c>
      <c r="C10" s="111">
        <f>'Response zone f''n'!I10</f>
        <v>1.9060692786830924</v>
      </c>
      <c r="D10" s="111">
        <f>'Response zone f''n'!I9</f>
        <v>1.2503050324066216</v>
      </c>
      <c r="E10" s="118">
        <f t="shared" si="0"/>
        <v>6.5576424627647074E-3</v>
      </c>
      <c r="F10" s="118">
        <f t="shared" si="1"/>
        <v>3.56731680232929</v>
      </c>
      <c r="G10" s="66">
        <f>'Response zone f''n'!H10</f>
        <v>12.904525963057678</v>
      </c>
      <c r="H10" s="66">
        <f>'Response zone f''n'!H9</f>
        <v>10.713642909319159</v>
      </c>
      <c r="I10" s="66">
        <f t="shared" si="2"/>
        <v>2.1908830537385189E-2</v>
      </c>
      <c r="J10" s="66">
        <f t="shared" si="3"/>
        <v>4.3791845512251788</v>
      </c>
      <c r="K10" s="118">
        <f>'Response zone f''n'!H10</f>
        <v>12.904525963057678</v>
      </c>
      <c r="L10" s="118">
        <f>'Response zone f''n'!H9</f>
        <v>10.713642909319159</v>
      </c>
      <c r="M10" s="118">
        <f t="shared" si="4"/>
        <v>2.1908830537385189E-2</v>
      </c>
      <c r="N10" s="118">
        <f t="shared" si="5"/>
        <v>13.639412800304006</v>
      </c>
      <c r="O10" s="66">
        <f>'Response zone f''n'!AH10</f>
        <v>32.216929703871486</v>
      </c>
      <c r="P10" s="66">
        <f>'Response zone f''n'!AH9</f>
        <v>29.19654239760191</v>
      </c>
      <c r="Q10" s="66">
        <f t="shared" si="6"/>
        <v>3.0203873062695764E-2</v>
      </c>
      <c r="R10" s="66">
        <f t="shared" si="7"/>
        <v>16.567580196608148</v>
      </c>
      <c r="S10" s="118">
        <f>'Response zone f''n'!AJ10</f>
        <v>3.1438806726372186</v>
      </c>
      <c r="T10" s="118">
        <f>'Response zone f''n'!AJ9</f>
        <v>2.173395007992486</v>
      </c>
      <c r="U10" s="118">
        <f t="shared" si="8"/>
        <v>9.7048566464473258E-3</v>
      </c>
      <c r="V10" s="118">
        <f t="shared" si="9"/>
        <v>10.712624022551935</v>
      </c>
      <c r="W10" s="66">
        <f>'Response zone f''n'!AI10</f>
        <v>17.526315373452228</v>
      </c>
      <c r="X10" s="66">
        <f>'Response zone f''n'!AI9</f>
        <v>14.846649951489166</v>
      </c>
      <c r="Y10" s="66">
        <f t="shared" si="10"/>
        <v>2.6796654219630619E-2</v>
      </c>
      <c r="Z10" s="66">
        <f t="shared" si="11"/>
        <v>49.121880231064665</v>
      </c>
      <c r="AA10" s="118">
        <f>'Response zone f''n'!AH10</f>
        <v>32.216929703871486</v>
      </c>
      <c r="AB10" s="118">
        <f>'Response zone f''n'!AH9</f>
        <v>29.19654239760191</v>
      </c>
      <c r="AC10" s="118">
        <f t="shared" si="12"/>
        <v>3.0203873062695764E-2</v>
      </c>
      <c r="AD10" s="118">
        <f t="shared" si="13"/>
        <v>37.038376463604422</v>
      </c>
      <c r="AE10" s="66">
        <f>'Response zone f''n'!H10</f>
        <v>12.904525963057678</v>
      </c>
      <c r="AF10" s="66">
        <f>'Response zone f''n'!H9</f>
        <v>10.713642909319159</v>
      </c>
      <c r="AG10" s="66">
        <f t="shared" si="14"/>
        <v>2.1908830537385189E-2</v>
      </c>
      <c r="AH10" s="66">
        <f t="shared" si="15"/>
        <v>17.766617082267096</v>
      </c>
      <c r="AI10" s="118">
        <f>'Response zone f''n'!H10</f>
        <v>12.904525963057678</v>
      </c>
      <c r="AJ10" s="118">
        <f>'Response zone f''n'!H9</f>
        <v>10.713642909319159</v>
      </c>
      <c r="AK10" s="118">
        <f t="shared" si="16"/>
        <v>2.1908830537385189E-2</v>
      </c>
      <c r="AL10" s="118">
        <f t="shared" si="17"/>
        <v>11.006904695534036</v>
      </c>
      <c r="AM10" s="66">
        <f>'Response zone f''n'!H10</f>
        <v>12.904525963057678</v>
      </c>
      <c r="AN10" s="66">
        <f>'Response zone f''n'!H9</f>
        <v>10.713642909319159</v>
      </c>
      <c r="AO10" s="66">
        <f t="shared" si="18"/>
        <v>2.1908830537385189E-2</v>
      </c>
      <c r="AP10" s="66">
        <f t="shared" si="19"/>
        <v>8.5388084013339931</v>
      </c>
      <c r="AQ10" s="118">
        <f>'Response zone f''n'!T10</f>
        <v>45.148067454803275</v>
      </c>
      <c r="AR10" s="118">
        <f>'Response zone f''n'!T9</f>
        <v>42.330222032124553</v>
      </c>
      <c r="AS10" s="118">
        <f t="shared" si="20"/>
        <v>2.8178454226787223E-2</v>
      </c>
      <c r="AT10" s="118">
        <f t="shared" si="21"/>
        <v>76.268512949488169</v>
      </c>
      <c r="AU10" s="66">
        <f>'Response zone f''n'!AF10</f>
        <v>68.199631116137823</v>
      </c>
      <c r="AV10" s="66">
        <f>'Response zone f''n'!AF9</f>
        <v>66.372493120273859</v>
      </c>
      <c r="AW10" s="66">
        <f t="shared" si="22"/>
        <v>1.8271379958639641E-2</v>
      </c>
      <c r="AX10" s="66">
        <f t="shared" si="23"/>
        <v>10.938488743026401</v>
      </c>
      <c r="AY10" s="118">
        <f>'Response zone f''n'!U10</f>
        <v>20.234298574334726</v>
      </c>
      <c r="AZ10" s="118">
        <f>'Response zone f''n'!U9</f>
        <v>17.442202254700533</v>
      </c>
      <c r="BA10" s="118">
        <f t="shared" si="24"/>
        <v>2.7920963196341936E-2</v>
      </c>
      <c r="BB10" s="118">
        <f t="shared" si="25"/>
        <v>31.811043953556808</v>
      </c>
      <c r="BC10" s="66">
        <f>'Response zone f''n'!T10</f>
        <v>45.148067454803275</v>
      </c>
      <c r="BD10" s="66">
        <f>'Response zone f''n'!T9</f>
        <v>42.330222032124553</v>
      </c>
      <c r="BE10" s="66">
        <f t="shared" si="26"/>
        <v>2.8178454226787223E-2</v>
      </c>
      <c r="BF10" s="66">
        <f t="shared" si="27"/>
        <v>21.901443512074717</v>
      </c>
      <c r="BG10" s="118">
        <f>'Response zone f''n'!AG10</f>
        <v>51.041630121235904</v>
      </c>
      <c r="BH10" s="118">
        <f>'Response zone f''n'!AG9</f>
        <v>48.41162724974766</v>
      </c>
      <c r="BI10" s="118">
        <f t="shared" si="28"/>
        <v>2.6300028714882445E-2</v>
      </c>
      <c r="BJ10" s="118">
        <f t="shared" si="29"/>
        <v>43.266986438136605</v>
      </c>
      <c r="BK10" s="66">
        <f>'Response zone f''n'!U10</f>
        <v>20.234298574334726</v>
      </c>
      <c r="BL10" s="66">
        <f>'Response zone f''n'!U9</f>
        <v>17.442202254700533</v>
      </c>
      <c r="BM10" s="66">
        <f t="shared" si="30"/>
        <v>2.7920963196341936E-2</v>
      </c>
      <c r="BN10" s="66">
        <f t="shared" si="31"/>
        <v>228.3705362592913</v>
      </c>
      <c r="BO10" s="118">
        <f>'Response zone f''n'!H10</f>
        <v>12.904525963057678</v>
      </c>
      <c r="BP10" s="118">
        <f>'Response zone f''n'!H9</f>
        <v>10.713642909319159</v>
      </c>
      <c r="BQ10" s="118">
        <f t="shared" si="32"/>
        <v>2.1908830537385189E-2</v>
      </c>
      <c r="BR10" s="118">
        <f t="shared" si="33"/>
        <v>0.92776479521618216</v>
      </c>
      <c r="BS10" s="66">
        <f>'Response zone f''n'!I10</f>
        <v>1.9060692786830924</v>
      </c>
      <c r="BT10" s="66">
        <f>'Response zone f''n'!I9</f>
        <v>1.2503050324066216</v>
      </c>
      <c r="BU10" s="66">
        <f t="shared" si="34"/>
        <v>6.5576424627647074E-3</v>
      </c>
      <c r="BV10" s="66">
        <f t="shared" si="35"/>
        <v>0</v>
      </c>
      <c r="BW10" s="118">
        <f>'Response zone f''n'!H10</f>
        <v>12.904525963057678</v>
      </c>
      <c r="BX10" s="118">
        <f>'Response zone f''n'!H9</f>
        <v>10.713642909319159</v>
      </c>
      <c r="BY10" s="118">
        <f t="shared" si="36"/>
        <v>2.1908830537385189E-2</v>
      </c>
      <c r="BZ10" s="118">
        <f t="shared" si="37"/>
        <v>0</v>
      </c>
      <c r="CA10" s="66">
        <f>'Response zone f''n'!H10</f>
        <v>12.904525963057678</v>
      </c>
      <c r="CB10" s="66">
        <f>'Response zone f''n'!H9</f>
        <v>10.713642909319159</v>
      </c>
      <c r="CC10" s="66">
        <f t="shared" si="38"/>
        <v>2.1908830537385189E-2</v>
      </c>
      <c r="CD10" s="66">
        <f t="shared" si="39"/>
        <v>0</v>
      </c>
      <c r="CE10" s="118">
        <f>'Response zone f''n'!I10</f>
        <v>1.9060692786830924</v>
      </c>
      <c r="CF10" s="118">
        <f>'Response zone f''n'!I9</f>
        <v>1.2503050324066216</v>
      </c>
      <c r="CG10" s="118">
        <f t="shared" si="40"/>
        <v>6.5576424627647074E-3</v>
      </c>
      <c r="CH10" s="118">
        <f t="shared" si="41"/>
        <v>10.497809241730588</v>
      </c>
      <c r="CI10" s="66">
        <f>'Response zone f''n'!T10</f>
        <v>45.148067454803275</v>
      </c>
      <c r="CJ10" s="66">
        <f>'Response zone f''n'!T9</f>
        <v>42.330222032124553</v>
      </c>
      <c r="CK10" s="66">
        <f t="shared" si="42"/>
        <v>2.8178454226787223E-2</v>
      </c>
      <c r="CL10" s="66">
        <f t="shared" si="43"/>
        <v>36.577757428069802</v>
      </c>
      <c r="CM10" s="118">
        <f>'Response zone f''n'!O10</f>
        <v>10.957253458727164</v>
      </c>
      <c r="CN10" s="118">
        <f>'Response zone f''n'!O9</f>
        <v>9.2512100249834113</v>
      </c>
      <c r="CO10" s="118">
        <f t="shared" si="44"/>
        <v>1.7060434337437532E-2</v>
      </c>
      <c r="CP10" s="118">
        <f t="shared" si="45"/>
        <v>4.0059605867737069</v>
      </c>
      <c r="CQ10" s="66">
        <f>'Response zone f''n'!U10</f>
        <v>20.234298574334726</v>
      </c>
      <c r="CR10" s="66">
        <f>'Response zone f''n'!U9</f>
        <v>17.442202254700533</v>
      </c>
      <c r="CS10" s="66">
        <f t="shared" si="46"/>
        <v>2.7920963196341936E-2</v>
      </c>
      <c r="CT10" s="66">
        <f t="shared" si="47"/>
        <v>77.475507491657538</v>
      </c>
      <c r="CU10" s="118">
        <f>'Response zone f''n'!AA10</f>
        <v>13.296723733165599</v>
      </c>
      <c r="CV10" s="118">
        <f>'Response zone f''n'!AA9</f>
        <v>10.956945802598952</v>
      </c>
      <c r="CW10" s="118">
        <f t="shared" si="48"/>
        <v>2.3397779305666475E-2</v>
      </c>
      <c r="CX10" s="118">
        <f t="shared" si="49"/>
        <v>120.80613675949347</v>
      </c>
    </row>
    <row r="11" spans="1:108" x14ac:dyDescent="0.25">
      <c r="A11" s="66">
        <v>2019</v>
      </c>
      <c r="B11" s="163">
        <v>9</v>
      </c>
      <c r="C11" s="111">
        <f>'Response zone f''n'!I11</f>
        <v>2.6641410768572649</v>
      </c>
      <c r="D11" s="111">
        <f>'Response zone f''n'!I10</f>
        <v>1.9060692786830924</v>
      </c>
      <c r="E11" s="118">
        <f t="shared" si="0"/>
        <v>7.5807179817417251E-3</v>
      </c>
      <c r="F11" s="118">
        <f t="shared" si="1"/>
        <v>4.1238635353391562</v>
      </c>
      <c r="G11" s="66">
        <f>'Response zone f''n'!H11</f>
        <v>14.995629215219694</v>
      </c>
      <c r="H11" s="66">
        <f>'Response zone f''n'!H10</f>
        <v>12.904525963057678</v>
      </c>
      <c r="I11" s="66">
        <f t="shared" si="2"/>
        <v>2.091103252162016E-2</v>
      </c>
      <c r="J11" s="66">
        <f t="shared" si="3"/>
        <v>4.1797425203771521</v>
      </c>
      <c r="K11" s="118">
        <f>'Response zone f''n'!H11</f>
        <v>14.995629215219694</v>
      </c>
      <c r="L11" s="118">
        <f>'Response zone f''n'!H10</f>
        <v>12.904525963057678</v>
      </c>
      <c r="M11" s="118">
        <f t="shared" si="4"/>
        <v>2.091103252162016E-2</v>
      </c>
      <c r="N11" s="118">
        <f t="shared" si="5"/>
        <v>13.018230441660059</v>
      </c>
      <c r="O11" s="66">
        <f>'Response zone f''n'!AH11</f>
        <v>34.889084278548182</v>
      </c>
      <c r="P11" s="66">
        <f>'Response zone f''n'!AH10</f>
        <v>32.216929703871486</v>
      </c>
      <c r="Q11" s="66">
        <f t="shared" si="6"/>
        <v>2.6721545746766964E-2</v>
      </c>
      <c r="R11" s="66">
        <f t="shared" si="7"/>
        <v>14.657436522062447</v>
      </c>
      <c r="S11" s="118">
        <f>'Response zone f''n'!AJ11</f>
        <v>4.2135603792197909</v>
      </c>
      <c r="T11" s="118">
        <f>'Response zone f''n'!AJ10</f>
        <v>3.1438806726372186</v>
      </c>
      <c r="U11" s="118">
        <f t="shared" si="8"/>
        <v>1.0696797065825723E-2</v>
      </c>
      <c r="V11" s="118">
        <f t="shared" si="9"/>
        <v>11.807569074570115</v>
      </c>
      <c r="W11" s="66">
        <f>'Response zone f''n'!AI11</f>
        <v>20.019406619591372</v>
      </c>
      <c r="X11" s="66">
        <f>'Response zone f''n'!AI10</f>
        <v>17.526315373452228</v>
      </c>
      <c r="Y11" s="66">
        <f t="shared" si="10"/>
        <v>2.4930912461391442E-2</v>
      </c>
      <c r="Z11" s="66">
        <f t="shared" si="11"/>
        <v>45.701724026519507</v>
      </c>
      <c r="AA11" s="118">
        <f>'Response zone f''n'!AH11</f>
        <v>34.889084278548182</v>
      </c>
      <c r="AB11" s="118">
        <f>'Response zone f''n'!AH10</f>
        <v>32.216929703871486</v>
      </c>
      <c r="AC11" s="118">
        <f t="shared" si="12"/>
        <v>2.6721545746766964E-2</v>
      </c>
      <c r="AD11" s="118">
        <f t="shared" si="13"/>
        <v>32.768071465661471</v>
      </c>
      <c r="AE11" s="66">
        <f>'Response zone f''n'!H11</f>
        <v>14.995629215219694</v>
      </c>
      <c r="AF11" s="66">
        <f>'Response zone f''n'!H10</f>
        <v>12.904525963057678</v>
      </c>
      <c r="AG11" s="66">
        <f t="shared" si="14"/>
        <v>2.091103252162016E-2</v>
      </c>
      <c r="AH11" s="66">
        <f t="shared" si="15"/>
        <v>16.957468677869471</v>
      </c>
      <c r="AI11" s="118">
        <f>'Response zone f''n'!H11</f>
        <v>14.995629215219694</v>
      </c>
      <c r="AJ11" s="118">
        <f>'Response zone f''n'!H10</f>
        <v>12.904525963057678</v>
      </c>
      <c r="AK11" s="118">
        <f t="shared" si="16"/>
        <v>2.091103252162016E-2</v>
      </c>
      <c r="AL11" s="118">
        <f t="shared" si="17"/>
        <v>10.505615151750408</v>
      </c>
      <c r="AM11" s="66">
        <f>'Response zone f''n'!H11</f>
        <v>14.995629215219694</v>
      </c>
      <c r="AN11" s="66">
        <f>'Response zone f''n'!H10</f>
        <v>12.904525963057678</v>
      </c>
      <c r="AO11" s="66">
        <f t="shared" si="18"/>
        <v>2.091103252162016E-2</v>
      </c>
      <c r="AP11" s="66">
        <f t="shared" si="19"/>
        <v>8.1499238342043014</v>
      </c>
      <c r="AQ11" s="118">
        <f>'Response zone f''n'!T11</f>
        <v>47.584256170411649</v>
      </c>
      <c r="AR11" s="118">
        <f>'Response zone f''n'!T10</f>
        <v>45.148067454803275</v>
      </c>
      <c r="AS11" s="118">
        <f t="shared" si="20"/>
        <v>2.4361887156083738E-2</v>
      </c>
      <c r="AT11" s="118">
        <f t="shared" si="21"/>
        <v>65.938496522333466</v>
      </c>
      <c r="AU11" s="66">
        <f>'Response zone f''n'!AF11</f>
        <v>69.748744415820852</v>
      </c>
      <c r="AV11" s="66">
        <f>'Response zone f''n'!AF10</f>
        <v>68.199631116137823</v>
      </c>
      <c r="AW11" s="66">
        <f t="shared" si="22"/>
        <v>1.5491132996830288E-2</v>
      </c>
      <c r="AX11" s="66">
        <f t="shared" si="23"/>
        <v>9.2740441217976279</v>
      </c>
      <c r="AY11" s="118">
        <f>'Response zone f''n'!U11</f>
        <v>22.79957449436013</v>
      </c>
      <c r="AZ11" s="118">
        <f>'Response zone f''n'!U10</f>
        <v>20.234298574334726</v>
      </c>
      <c r="BA11" s="118">
        <f t="shared" si="24"/>
        <v>2.5652759200254033E-2</v>
      </c>
      <c r="BB11" s="118">
        <f t="shared" si="25"/>
        <v>29.226823040123609</v>
      </c>
      <c r="BC11" s="66">
        <f>'Response zone f''n'!T11</f>
        <v>47.584256170411649</v>
      </c>
      <c r="BD11" s="66">
        <f>'Response zone f''n'!T10</f>
        <v>45.148067454803275</v>
      </c>
      <c r="BE11" s="66">
        <f t="shared" si="26"/>
        <v>2.4361887156083738E-2</v>
      </c>
      <c r="BF11" s="66">
        <f t="shared" si="27"/>
        <v>18.935051976317748</v>
      </c>
      <c r="BG11" s="118">
        <f>'Response zone f''n'!AG11</f>
        <v>53.298888820447708</v>
      </c>
      <c r="BH11" s="118">
        <f>'Response zone f''n'!AG10</f>
        <v>51.041630121235904</v>
      </c>
      <c r="BI11" s="118">
        <f t="shared" si="28"/>
        <v>2.2572586992118032E-2</v>
      </c>
      <c r="BJ11" s="118">
        <f t="shared" si="29"/>
        <v>37.13485737408994</v>
      </c>
      <c r="BK11" s="66">
        <f>'Response zone f''n'!U11</f>
        <v>22.79957449436013</v>
      </c>
      <c r="BL11" s="66">
        <f>'Response zone f''n'!U10</f>
        <v>20.234298574334726</v>
      </c>
      <c r="BM11" s="66">
        <f t="shared" si="30"/>
        <v>2.5652759200254033E-2</v>
      </c>
      <c r="BN11" s="66">
        <f t="shared" si="31"/>
        <v>209.81849135706076</v>
      </c>
      <c r="BO11" s="118">
        <f>'Response zone f''n'!H11</f>
        <v>14.995629215219694</v>
      </c>
      <c r="BP11" s="118">
        <f>'Response zone f''n'!H10</f>
        <v>12.904525963057678</v>
      </c>
      <c r="BQ11" s="118">
        <f t="shared" si="32"/>
        <v>2.091103252162016E-2</v>
      </c>
      <c r="BR11" s="118">
        <f t="shared" si="33"/>
        <v>0.88551142755314305</v>
      </c>
      <c r="BS11" s="66">
        <f>'Response zone f''n'!I11</f>
        <v>2.6641410768572649</v>
      </c>
      <c r="BT11" s="66">
        <f>'Response zone f''n'!I10</f>
        <v>1.9060692786830924</v>
      </c>
      <c r="BU11" s="66">
        <f t="shared" si="34"/>
        <v>7.5807179817417251E-3</v>
      </c>
      <c r="BV11" s="66">
        <f t="shared" si="35"/>
        <v>0</v>
      </c>
      <c r="BW11" s="118">
        <f>'Response zone f''n'!H11</f>
        <v>14.995629215219694</v>
      </c>
      <c r="BX11" s="118">
        <f>'Response zone f''n'!H10</f>
        <v>12.904525963057678</v>
      </c>
      <c r="BY11" s="118">
        <f t="shared" si="36"/>
        <v>2.091103252162016E-2</v>
      </c>
      <c r="BZ11" s="118">
        <f t="shared" si="37"/>
        <v>0</v>
      </c>
      <c r="CA11" s="66">
        <f>'Response zone f''n'!H11</f>
        <v>14.995629215219694</v>
      </c>
      <c r="CB11" s="66">
        <f>'Response zone f''n'!H10</f>
        <v>12.904525963057678</v>
      </c>
      <c r="CC11" s="66">
        <f t="shared" si="38"/>
        <v>2.091103252162016E-2</v>
      </c>
      <c r="CD11" s="66">
        <f t="shared" si="39"/>
        <v>0</v>
      </c>
      <c r="CE11" s="118">
        <f>'Response zone f''n'!I11</f>
        <v>2.6641410768572649</v>
      </c>
      <c r="CF11" s="118">
        <f>'Response zone f''n'!I10</f>
        <v>1.9060692786830924</v>
      </c>
      <c r="CG11" s="118">
        <f t="shared" si="40"/>
        <v>7.5807179817417251E-3</v>
      </c>
      <c r="CH11" s="118">
        <f t="shared" si="41"/>
        <v>12.135600825991075</v>
      </c>
      <c r="CI11" s="66">
        <f>'Response zone f''n'!T11</f>
        <v>47.584256170411649</v>
      </c>
      <c r="CJ11" s="66">
        <f>'Response zone f''n'!T10</f>
        <v>45.148067454803275</v>
      </c>
      <c r="CK11" s="66">
        <f t="shared" si="42"/>
        <v>2.4361887156083738E-2</v>
      </c>
      <c r="CL11" s="66">
        <f t="shared" si="43"/>
        <v>31.623565711355901</v>
      </c>
      <c r="CM11" s="118">
        <f>'Response zone f''n'!O11</f>
        <v>12.588004941286538</v>
      </c>
      <c r="CN11" s="118">
        <f>'Response zone f''n'!O10</f>
        <v>10.957253458727164</v>
      </c>
      <c r="CO11" s="118">
        <f t="shared" si="44"/>
        <v>1.6307514825593738E-2</v>
      </c>
      <c r="CP11" s="118">
        <f t="shared" si="45"/>
        <v>3.8291675561976657</v>
      </c>
      <c r="CQ11" s="66">
        <f>'Response zone f''n'!U11</f>
        <v>22.79957449436013</v>
      </c>
      <c r="CR11" s="66">
        <f>'Response zone f''n'!U10</f>
        <v>20.234298574334726</v>
      </c>
      <c r="CS11" s="66">
        <f t="shared" si="46"/>
        <v>2.5652759200254033E-2</v>
      </c>
      <c r="CT11" s="66">
        <f t="shared" si="47"/>
        <v>71.181661020252889</v>
      </c>
      <c r="CU11" s="118">
        <f>'Response zone f''n'!AA11</f>
        <v>15.528651174144159</v>
      </c>
      <c r="CV11" s="118">
        <f>'Response zone f''n'!AA10</f>
        <v>13.296723733165599</v>
      </c>
      <c r="CW11" s="118">
        <f t="shared" si="48"/>
        <v>2.2319274409785591E-2</v>
      </c>
      <c r="CX11" s="118">
        <f t="shared" si="49"/>
        <v>115.23765915974042</v>
      </c>
    </row>
    <row r="12" spans="1:108" x14ac:dyDescent="0.25">
      <c r="A12" s="66">
        <v>2020</v>
      </c>
      <c r="B12" s="163">
        <v>10</v>
      </c>
      <c r="C12" s="111">
        <f>'Response zone f''n'!I12</f>
        <v>3.5006065887767188</v>
      </c>
      <c r="D12" s="111">
        <f>'Response zone f''n'!I11</f>
        <v>2.6641410768572649</v>
      </c>
      <c r="E12" s="118">
        <f t="shared" si="0"/>
        <v>8.36465511919454E-3</v>
      </c>
      <c r="F12" s="118">
        <f t="shared" si="1"/>
        <v>4.5503204729176536</v>
      </c>
      <c r="G12" s="66">
        <f>'Response zone f''n'!H12</f>
        <v>16.979312692518061</v>
      </c>
      <c r="H12" s="66">
        <f>'Response zone f''n'!H11</f>
        <v>14.995629215219694</v>
      </c>
      <c r="I12" s="66">
        <f t="shared" si="2"/>
        <v>1.9836834772983671E-2</v>
      </c>
      <c r="J12" s="66">
        <f t="shared" si="3"/>
        <v>3.9650295452704851</v>
      </c>
      <c r="K12" s="118">
        <f>'Response zone f''n'!H12</f>
        <v>16.979312692518061</v>
      </c>
      <c r="L12" s="118">
        <f>'Response zone f''n'!H11</f>
        <v>14.995629215219694</v>
      </c>
      <c r="M12" s="118">
        <f t="shared" si="4"/>
        <v>1.9836834772983671E-2</v>
      </c>
      <c r="N12" s="118">
        <f t="shared" si="5"/>
        <v>12.349485183997441</v>
      </c>
      <c r="O12" s="66">
        <f>'Response zone f''n'!AH12</f>
        <v>37.272148194886249</v>
      </c>
      <c r="P12" s="66">
        <f>'Response zone f''n'!AH11</f>
        <v>34.889084278548182</v>
      </c>
      <c r="Q12" s="66">
        <f t="shared" si="6"/>
        <v>2.3830639163380667E-2</v>
      </c>
      <c r="R12" s="66">
        <f t="shared" si="7"/>
        <v>13.071701919028721</v>
      </c>
      <c r="S12" s="118">
        <f>'Response zone f''n'!AJ12</f>
        <v>5.3489479766233332</v>
      </c>
      <c r="T12" s="118">
        <f>'Response zone f''n'!AJ11</f>
        <v>4.2135603792197909</v>
      </c>
      <c r="U12" s="118">
        <f t="shared" si="8"/>
        <v>1.1353875974035423E-2</v>
      </c>
      <c r="V12" s="118">
        <f t="shared" si="9"/>
        <v>12.532880076394777</v>
      </c>
      <c r="W12" s="66">
        <f>'Response zone f''n'!AI12</f>
        <v>22.332826671897077</v>
      </c>
      <c r="X12" s="66">
        <f>'Response zone f''n'!AI11</f>
        <v>20.019406619591372</v>
      </c>
      <c r="Y12" s="66">
        <f t="shared" si="10"/>
        <v>2.3134200523057053E-2</v>
      </c>
      <c r="Z12" s="66">
        <f t="shared" si="11"/>
        <v>42.408108789288505</v>
      </c>
      <c r="AA12" s="118">
        <f>'Response zone f''n'!AH12</f>
        <v>37.272148194886249</v>
      </c>
      <c r="AB12" s="118">
        <f>'Response zone f''n'!AH11</f>
        <v>34.889084278548182</v>
      </c>
      <c r="AC12" s="118">
        <f t="shared" si="12"/>
        <v>2.3830639163380667E-2</v>
      </c>
      <c r="AD12" s="118">
        <f t="shared" si="13"/>
        <v>29.223013315856846</v>
      </c>
      <c r="AE12" s="66">
        <f>'Response zone f''n'!H12</f>
        <v>16.979312692518061</v>
      </c>
      <c r="AF12" s="66">
        <f>'Response zone f''n'!H11</f>
        <v>14.995629215219694</v>
      </c>
      <c r="AG12" s="66">
        <f t="shared" si="14"/>
        <v>1.9836834772983671E-2</v>
      </c>
      <c r="AH12" s="66">
        <f t="shared" si="15"/>
        <v>16.086365127267282</v>
      </c>
      <c r="AI12" s="118">
        <f>'Response zone f''n'!H12</f>
        <v>16.979312692518061</v>
      </c>
      <c r="AJ12" s="118">
        <f>'Response zone f''n'!H11</f>
        <v>14.995629215219694</v>
      </c>
      <c r="AK12" s="118">
        <f t="shared" si="16"/>
        <v>1.9836834772983671E-2</v>
      </c>
      <c r="AL12" s="118">
        <f t="shared" si="17"/>
        <v>9.9659427021770135</v>
      </c>
      <c r="AM12" s="66">
        <f>'Response zone f''n'!H12</f>
        <v>16.979312692518061</v>
      </c>
      <c r="AN12" s="66">
        <f>'Response zone f''n'!H11</f>
        <v>14.995629215219694</v>
      </c>
      <c r="AO12" s="66">
        <f t="shared" si="18"/>
        <v>1.9836834772983671E-2</v>
      </c>
      <c r="AP12" s="66">
        <f t="shared" si="19"/>
        <v>7.7312630232084976</v>
      </c>
      <c r="AQ12" s="118">
        <f>'Response zone f''n'!T12</f>
        <v>49.717524159336492</v>
      </c>
      <c r="AR12" s="118">
        <f>'Response zone f''n'!T11</f>
        <v>47.584256170411649</v>
      </c>
      <c r="AS12" s="118">
        <f t="shared" si="20"/>
        <v>2.1332679889248425E-2</v>
      </c>
      <c r="AT12" s="118">
        <f t="shared" si="21"/>
        <v>57.739567943856436</v>
      </c>
      <c r="AU12" s="66">
        <f>'Response zone f''n'!AF12</f>
        <v>71.084212777390476</v>
      </c>
      <c r="AV12" s="66">
        <f>'Response zone f''n'!AF11</f>
        <v>69.748744415820852</v>
      </c>
      <c r="AW12" s="66">
        <f t="shared" si="22"/>
        <v>1.3354683615696245E-2</v>
      </c>
      <c r="AX12" s="66">
        <f t="shared" si="23"/>
        <v>7.9950204487920127</v>
      </c>
      <c r="AY12" s="118">
        <f>'Response zone f''n'!U12</f>
        <v>25.156846869542175</v>
      </c>
      <c r="AZ12" s="118">
        <f>'Response zone f''n'!U11</f>
        <v>22.79957449436013</v>
      </c>
      <c r="BA12" s="118">
        <f t="shared" si="24"/>
        <v>2.3572723751820453E-2</v>
      </c>
      <c r="BB12" s="118">
        <f t="shared" si="25"/>
        <v>26.856987207105291</v>
      </c>
      <c r="BC12" s="66">
        <f>'Response zone f''n'!T12</f>
        <v>49.717524159336492</v>
      </c>
      <c r="BD12" s="66">
        <f>'Response zone f''n'!T11</f>
        <v>47.584256170411649</v>
      </c>
      <c r="BE12" s="66">
        <f t="shared" si="26"/>
        <v>2.1332679889248425E-2</v>
      </c>
      <c r="BF12" s="66">
        <f t="shared" si="27"/>
        <v>16.580628582223568</v>
      </c>
      <c r="BG12" s="118">
        <f>'Response zone f''n'!AG12</f>
        <v>55.263986201807647</v>
      </c>
      <c r="BH12" s="118">
        <f>'Response zone f''n'!AG11</f>
        <v>53.298888820447708</v>
      </c>
      <c r="BI12" s="118">
        <f t="shared" si="28"/>
        <v>1.9650973813599391E-2</v>
      </c>
      <c r="BJ12" s="118">
        <f t="shared" si="29"/>
        <v>32.328421641914652</v>
      </c>
      <c r="BK12" s="66">
        <f>'Response zone f''n'!U12</f>
        <v>25.156846869542175</v>
      </c>
      <c r="BL12" s="66">
        <f>'Response zone f''n'!U11</f>
        <v>22.79957449436013</v>
      </c>
      <c r="BM12" s="66">
        <f t="shared" si="30"/>
        <v>2.3572723751820453E-2</v>
      </c>
      <c r="BN12" s="66">
        <f t="shared" si="31"/>
        <v>192.80551055633586</v>
      </c>
      <c r="BO12" s="118">
        <f>'Response zone f''n'!H12</f>
        <v>16.979312692518061</v>
      </c>
      <c r="BP12" s="118">
        <f>'Response zone f''n'!H11</f>
        <v>14.995629215219694</v>
      </c>
      <c r="BQ12" s="118">
        <f t="shared" si="32"/>
        <v>1.9836834772983671E-2</v>
      </c>
      <c r="BR12" s="118">
        <f t="shared" si="33"/>
        <v>0.84002278987415724</v>
      </c>
      <c r="BS12" s="66">
        <f>'Response zone f''n'!I12</f>
        <v>3.5006065887767188</v>
      </c>
      <c r="BT12" s="66">
        <f>'Response zone f''n'!I11</f>
        <v>2.6641410768572649</v>
      </c>
      <c r="BU12" s="66">
        <f t="shared" si="34"/>
        <v>8.36465511919454E-3</v>
      </c>
      <c r="BV12" s="66">
        <f t="shared" si="35"/>
        <v>0</v>
      </c>
      <c r="BW12" s="118">
        <f>'Response zone f''n'!H12</f>
        <v>16.979312692518061</v>
      </c>
      <c r="BX12" s="118">
        <f>'Response zone f''n'!H11</f>
        <v>14.995629215219694</v>
      </c>
      <c r="BY12" s="118">
        <f t="shared" si="36"/>
        <v>1.9836834772983671E-2</v>
      </c>
      <c r="BZ12" s="118">
        <f t="shared" si="37"/>
        <v>0</v>
      </c>
      <c r="CA12" s="66">
        <f>'Response zone f''n'!H12</f>
        <v>16.979312692518061</v>
      </c>
      <c r="CB12" s="66">
        <f>'Response zone f''n'!H11</f>
        <v>14.995629215219694</v>
      </c>
      <c r="CC12" s="66">
        <f t="shared" si="38"/>
        <v>1.9836834772983671E-2</v>
      </c>
      <c r="CD12" s="66">
        <f t="shared" si="39"/>
        <v>0</v>
      </c>
      <c r="CE12" s="118">
        <f>'Response zone f''n'!I12</f>
        <v>3.5006065887767188</v>
      </c>
      <c r="CF12" s="118">
        <f>'Response zone f''n'!I11</f>
        <v>2.6641410768572649</v>
      </c>
      <c r="CG12" s="118">
        <f t="shared" si="40"/>
        <v>8.36465511919454E-3</v>
      </c>
      <c r="CH12" s="118">
        <f t="shared" si="41"/>
        <v>13.390567465788385</v>
      </c>
      <c r="CI12" s="66">
        <f>'Response zone f''n'!T12</f>
        <v>49.717524159336492</v>
      </c>
      <c r="CJ12" s="66">
        <f>'Response zone f''n'!T11</f>
        <v>47.584256170411649</v>
      </c>
      <c r="CK12" s="66">
        <f t="shared" si="42"/>
        <v>2.1332679889248425E-2</v>
      </c>
      <c r="CL12" s="66">
        <f t="shared" si="43"/>
        <v>27.691426364254408</v>
      </c>
      <c r="CM12" s="118">
        <f>'Response zone f''n'!O12</f>
        <v>14.14184290430051</v>
      </c>
      <c r="CN12" s="118">
        <f>'Response zone f''n'!O11</f>
        <v>12.588004941286538</v>
      </c>
      <c r="CO12" s="118">
        <f t="shared" si="44"/>
        <v>1.5538379630139723E-2</v>
      </c>
      <c r="CP12" s="118">
        <f t="shared" si="45"/>
        <v>3.6485669209531086</v>
      </c>
      <c r="CQ12" s="66">
        <f>'Response zone f''n'!U12</f>
        <v>25.156846869542175</v>
      </c>
      <c r="CR12" s="66">
        <f>'Response zone f''n'!U11</f>
        <v>22.79957449436013</v>
      </c>
      <c r="CS12" s="66">
        <f t="shared" si="46"/>
        <v>2.3572723751820453E-2</v>
      </c>
      <c r="CT12" s="66">
        <f t="shared" si="47"/>
        <v>65.409947457407668</v>
      </c>
      <c r="CU12" s="118">
        <f>'Response zone f''n'!AA12</f>
        <v>17.642138514468414</v>
      </c>
      <c r="CV12" s="118">
        <f>'Response zone f''n'!AA11</f>
        <v>15.528651174144159</v>
      </c>
      <c r="CW12" s="118">
        <f t="shared" si="48"/>
        <v>2.1134873403242552E-2</v>
      </c>
      <c r="CX12" s="118">
        <f t="shared" si="49"/>
        <v>109.12242454258731</v>
      </c>
    </row>
    <row r="13" spans="1:108" x14ac:dyDescent="0.25">
      <c r="A13" s="66">
        <v>2021</v>
      </c>
      <c r="B13" s="163">
        <v>11</v>
      </c>
      <c r="C13" s="111">
        <f>'Response zone f''n'!I13</f>
        <v>4.3945226916611011</v>
      </c>
      <c r="D13" s="111">
        <f>'Response zone f''n'!I12</f>
        <v>3.5006065887767188</v>
      </c>
      <c r="E13" s="118">
        <f t="shared" si="0"/>
        <v>8.9391610288438225E-3</v>
      </c>
      <c r="F13" s="118">
        <f t="shared" si="1"/>
        <v>4.8628481223231246</v>
      </c>
      <c r="G13" s="66">
        <f>'Response zone f''n'!H13</f>
        <v>18.855356671208877</v>
      </c>
      <c r="H13" s="66">
        <f>'Response zone f''n'!H12</f>
        <v>16.979312692518061</v>
      </c>
      <c r="I13" s="66">
        <f t="shared" si="2"/>
        <v>1.8760439786908164E-2</v>
      </c>
      <c r="J13" s="66">
        <f t="shared" si="3"/>
        <v>3.7498773815803879</v>
      </c>
      <c r="K13" s="118">
        <f>'Response zone f''n'!H13</f>
        <v>18.855356671208877</v>
      </c>
      <c r="L13" s="118">
        <f>'Response zone f''n'!H12</f>
        <v>16.979312692518061</v>
      </c>
      <c r="M13" s="118">
        <f t="shared" si="4"/>
        <v>1.8760439786908164E-2</v>
      </c>
      <c r="N13" s="118">
        <f t="shared" si="5"/>
        <v>11.679372029111834</v>
      </c>
      <c r="O13" s="66">
        <f>'Response zone f''n'!AH13</f>
        <v>39.413028543386972</v>
      </c>
      <c r="P13" s="66">
        <f>'Response zone f''n'!AH12</f>
        <v>37.272148194886249</v>
      </c>
      <c r="Q13" s="66">
        <f t="shared" si="6"/>
        <v>2.1408803485007226E-2</v>
      </c>
      <c r="R13" s="66">
        <f t="shared" si="7"/>
        <v>11.743264445424872</v>
      </c>
      <c r="S13" s="118">
        <f>'Response zone f''n'!AJ13</f>
        <v>6.5238007629896355</v>
      </c>
      <c r="T13" s="118">
        <f>'Response zone f''n'!AJ12</f>
        <v>5.3489479766233332</v>
      </c>
      <c r="U13" s="118">
        <f t="shared" si="8"/>
        <v>1.1748527863663023E-2</v>
      </c>
      <c r="V13" s="118">
        <f t="shared" si="9"/>
        <v>12.96851323074104</v>
      </c>
      <c r="W13" s="66">
        <f>'Response zone f''n'!AI13</f>
        <v>24.478979872004846</v>
      </c>
      <c r="X13" s="66">
        <f>'Response zone f''n'!AI12</f>
        <v>22.332826671897077</v>
      </c>
      <c r="Y13" s="66">
        <f t="shared" si="10"/>
        <v>2.1461532001077685E-2</v>
      </c>
      <c r="Z13" s="66">
        <f t="shared" si="11"/>
        <v>39.341881859258166</v>
      </c>
      <c r="AA13" s="118">
        <f>'Response zone f''n'!AH13</f>
        <v>39.413028543386972</v>
      </c>
      <c r="AB13" s="118">
        <f>'Response zone f''n'!AH12</f>
        <v>37.272148194886249</v>
      </c>
      <c r="AC13" s="118">
        <f t="shared" si="12"/>
        <v>2.1408803485007226E-2</v>
      </c>
      <c r="AD13" s="118">
        <f t="shared" si="13"/>
        <v>26.253166985143313</v>
      </c>
      <c r="AE13" s="66">
        <f>'Response zone f''n'!H13</f>
        <v>18.855356671208877</v>
      </c>
      <c r="AF13" s="66">
        <f>'Response zone f''n'!H12</f>
        <v>16.979312692518061</v>
      </c>
      <c r="AG13" s="66">
        <f t="shared" si="14"/>
        <v>1.8760439786908164E-2</v>
      </c>
      <c r="AH13" s="66">
        <f t="shared" si="15"/>
        <v>15.21347976196936</v>
      </c>
      <c r="AI13" s="118">
        <f>'Response zone f''n'!H13</f>
        <v>18.855356671208877</v>
      </c>
      <c r="AJ13" s="118">
        <f>'Response zone f''n'!H12</f>
        <v>16.979312692518061</v>
      </c>
      <c r="AK13" s="118">
        <f t="shared" si="16"/>
        <v>1.8760439786908164E-2</v>
      </c>
      <c r="AL13" s="118">
        <f t="shared" si="17"/>
        <v>9.4251663697175161</v>
      </c>
      <c r="AM13" s="66">
        <f>'Response zone f''n'!H13</f>
        <v>18.855356671208877</v>
      </c>
      <c r="AN13" s="66">
        <f>'Response zone f''n'!H12</f>
        <v>16.979312692518061</v>
      </c>
      <c r="AO13" s="66">
        <f t="shared" si="18"/>
        <v>1.8760439786908164E-2</v>
      </c>
      <c r="AP13" s="66">
        <f t="shared" si="19"/>
        <v>7.3117458547968104</v>
      </c>
      <c r="AQ13" s="118">
        <f>'Response zone f''n'!T13</f>
        <v>51.605707210445026</v>
      </c>
      <c r="AR13" s="118">
        <f>'Response zone f''n'!T12</f>
        <v>49.717524159336492</v>
      </c>
      <c r="AS13" s="118">
        <f t="shared" si="20"/>
        <v>1.8881830511085339E-2</v>
      </c>
      <c r="AT13" s="118">
        <f t="shared" si="21"/>
        <v>51.106037373610235</v>
      </c>
      <c r="AU13" s="66">
        <f>'Response zone f''n'!AF13</f>
        <v>72.251223193890212</v>
      </c>
      <c r="AV13" s="66">
        <f>'Response zone f''n'!AF12</f>
        <v>71.084212777390476</v>
      </c>
      <c r="AW13" s="66">
        <f t="shared" si="22"/>
        <v>1.1670104164997355E-2</v>
      </c>
      <c r="AX13" s="66">
        <f t="shared" si="23"/>
        <v>6.9865167999206372</v>
      </c>
      <c r="AY13" s="118">
        <f>'Response zone f''n'!U13</f>
        <v>27.326692684962612</v>
      </c>
      <c r="AZ13" s="118">
        <f>'Response zone f''n'!U12</f>
        <v>25.156846869542175</v>
      </c>
      <c r="BA13" s="118">
        <f t="shared" si="24"/>
        <v>2.1698458154204375E-2</v>
      </c>
      <c r="BB13" s="118">
        <f t="shared" si="25"/>
        <v>24.721590054538009</v>
      </c>
      <c r="BC13" s="66">
        <f>'Response zone f''n'!T13</f>
        <v>51.605707210445026</v>
      </c>
      <c r="BD13" s="66">
        <f>'Response zone f''n'!T12</f>
        <v>49.717524159336492</v>
      </c>
      <c r="BE13" s="66">
        <f t="shared" si="26"/>
        <v>1.8881830511085339E-2</v>
      </c>
      <c r="BF13" s="66">
        <f t="shared" si="27"/>
        <v>14.675728519912298</v>
      </c>
      <c r="BG13" s="118">
        <f>'Response zone f''n'!AG13</f>
        <v>56.995042638827918</v>
      </c>
      <c r="BH13" s="118">
        <f>'Response zone f''n'!AG12</f>
        <v>55.263986201807647</v>
      </c>
      <c r="BI13" s="118">
        <f t="shared" si="28"/>
        <v>1.7310564370202713E-2</v>
      </c>
      <c r="BJ13" s="118">
        <f t="shared" si="29"/>
        <v>28.478142056865021</v>
      </c>
      <c r="BK13" s="66">
        <f>'Response zone f''n'!U13</f>
        <v>27.326692684962612</v>
      </c>
      <c r="BL13" s="66">
        <f>'Response zone f''n'!U12</f>
        <v>25.156846869542175</v>
      </c>
      <c r="BM13" s="66">
        <f t="shared" si="30"/>
        <v>2.1698458154204375E-2</v>
      </c>
      <c r="BN13" s="66">
        <f t="shared" si="31"/>
        <v>177.47555805398082</v>
      </c>
      <c r="BO13" s="118">
        <f>'Response zone f''n'!H13</f>
        <v>18.855356671208877</v>
      </c>
      <c r="BP13" s="118">
        <f>'Response zone f''n'!H12</f>
        <v>16.979312692518061</v>
      </c>
      <c r="BQ13" s="118">
        <f t="shared" si="32"/>
        <v>1.8760439786908164E-2</v>
      </c>
      <c r="BR13" s="118">
        <f t="shared" si="33"/>
        <v>0.79444110662894762</v>
      </c>
      <c r="BS13" s="66">
        <f>'Response zone f''n'!I13</f>
        <v>4.3945226916611011</v>
      </c>
      <c r="BT13" s="66">
        <f>'Response zone f''n'!I12</f>
        <v>3.5006065887767188</v>
      </c>
      <c r="BU13" s="66">
        <f t="shared" si="34"/>
        <v>8.9391610288438225E-3</v>
      </c>
      <c r="BV13" s="66">
        <f t="shared" si="35"/>
        <v>0</v>
      </c>
      <c r="BW13" s="118">
        <f>'Response zone f''n'!H13</f>
        <v>18.855356671208877</v>
      </c>
      <c r="BX13" s="118">
        <f>'Response zone f''n'!H12</f>
        <v>16.979312692518061</v>
      </c>
      <c r="BY13" s="118">
        <f t="shared" si="36"/>
        <v>1.8760439786908164E-2</v>
      </c>
      <c r="BZ13" s="118">
        <f t="shared" si="37"/>
        <v>0</v>
      </c>
      <c r="CA13" s="66">
        <f>'Response zone f''n'!H13</f>
        <v>18.855356671208877</v>
      </c>
      <c r="CB13" s="66">
        <f>'Response zone f''n'!H12</f>
        <v>16.979312692518061</v>
      </c>
      <c r="CC13" s="66">
        <f t="shared" si="38"/>
        <v>1.8760439786908164E-2</v>
      </c>
      <c r="CD13" s="66">
        <f t="shared" si="39"/>
        <v>0</v>
      </c>
      <c r="CE13" s="118">
        <f>'Response zone f''n'!I13</f>
        <v>4.3945226916611011</v>
      </c>
      <c r="CF13" s="118">
        <f>'Response zone f''n'!I12</f>
        <v>3.5006065887767188</v>
      </c>
      <c r="CG13" s="118">
        <f t="shared" si="40"/>
        <v>8.9391610288438225E-3</v>
      </c>
      <c r="CH13" s="118">
        <f t="shared" si="41"/>
        <v>14.310265891250022</v>
      </c>
      <c r="CI13" s="66">
        <f>'Response zone f''n'!T13</f>
        <v>51.605707210445026</v>
      </c>
      <c r="CJ13" s="66">
        <f>'Response zone f''n'!T12</f>
        <v>49.717524159336492</v>
      </c>
      <c r="CK13" s="66">
        <f t="shared" si="42"/>
        <v>1.8881830511085339E-2</v>
      </c>
      <c r="CL13" s="66">
        <f t="shared" si="43"/>
        <v>24.510039148132222</v>
      </c>
      <c r="CM13" s="118">
        <f>'Response zone f''n'!O13</f>
        <v>15.62049499293343</v>
      </c>
      <c r="CN13" s="118">
        <f>'Response zone f''n'!O12</f>
        <v>14.14184290430051</v>
      </c>
      <c r="CO13" s="118">
        <f t="shared" si="44"/>
        <v>1.47865208863292E-2</v>
      </c>
      <c r="CP13" s="118">
        <f t="shared" si="45"/>
        <v>3.4720229693189597</v>
      </c>
      <c r="CQ13" s="66">
        <f>'Response zone f''n'!U13</f>
        <v>27.326692684962612</v>
      </c>
      <c r="CR13" s="66">
        <f>'Response zone f''n'!U12</f>
        <v>25.156846869542175</v>
      </c>
      <c r="CS13" s="66">
        <f t="shared" si="46"/>
        <v>2.1698458154204375E-2</v>
      </c>
      <c r="CT13" s="66">
        <f t="shared" si="47"/>
        <v>60.209207163158602</v>
      </c>
      <c r="CU13" s="118">
        <f>'Response zone f''n'!AA13</f>
        <v>19.636040786932512</v>
      </c>
      <c r="CV13" s="118">
        <f>'Response zone f''n'!AA12</f>
        <v>17.642138514468414</v>
      </c>
      <c r="CW13" s="118">
        <f t="shared" si="48"/>
        <v>1.9939022724640976E-2</v>
      </c>
      <c r="CX13" s="118">
        <f t="shared" si="49"/>
        <v>102.94807360373184</v>
      </c>
    </row>
    <row r="14" spans="1:108" x14ac:dyDescent="0.25">
      <c r="A14" s="66">
        <v>2022</v>
      </c>
      <c r="B14" s="163">
        <v>12</v>
      </c>
      <c r="C14" s="111">
        <f>'Response zone f''n'!I14</f>
        <v>5.3284443114063009</v>
      </c>
      <c r="D14" s="111">
        <f>'Response zone f''n'!I13</f>
        <v>4.3945226916611011</v>
      </c>
      <c r="E14" s="118">
        <f t="shared" si="0"/>
        <v>9.3392161974519983E-3</v>
      </c>
      <c r="F14" s="118">
        <f t="shared" si="1"/>
        <v>5.0804756512617715</v>
      </c>
      <c r="G14" s="66">
        <f>'Response zone f''n'!H14</f>
        <v>20.627368854246168</v>
      </c>
      <c r="H14" s="66">
        <f>'Response zone f''n'!H13</f>
        <v>18.855356671208877</v>
      </c>
      <c r="I14" s="66">
        <f t="shared" si="2"/>
        <v>1.7720121830372904E-2</v>
      </c>
      <c r="J14" s="66">
        <f t="shared" si="3"/>
        <v>3.5419363727781406</v>
      </c>
      <c r="K14" s="118">
        <f>'Response zone f''n'!H14</f>
        <v>20.627368854246168</v>
      </c>
      <c r="L14" s="118">
        <f>'Response zone f''n'!H13</f>
        <v>18.855356671208877</v>
      </c>
      <c r="M14" s="118">
        <f t="shared" si="4"/>
        <v>1.7720121830372904E-2</v>
      </c>
      <c r="N14" s="118">
        <f t="shared" si="5"/>
        <v>11.031718744809849</v>
      </c>
      <c r="O14" s="66">
        <f>'Response zone f''n'!AH14</f>
        <v>41.349115214716939</v>
      </c>
      <c r="P14" s="66">
        <f>'Response zone f''n'!AH13</f>
        <v>39.413028543386972</v>
      </c>
      <c r="Q14" s="66">
        <f t="shared" si="6"/>
        <v>1.936086671329967E-2</v>
      </c>
      <c r="R14" s="66">
        <f t="shared" si="7"/>
        <v>10.619919878573503</v>
      </c>
      <c r="S14" s="118">
        <f>'Response zone f''n'!AJ14</f>
        <v>7.7181869421317186</v>
      </c>
      <c r="T14" s="118">
        <f>'Response zone f''n'!AJ13</f>
        <v>6.5238007629896355</v>
      </c>
      <c r="U14" s="118">
        <f t="shared" si="8"/>
        <v>1.1943861791420832E-2</v>
      </c>
      <c r="V14" s="118">
        <f t="shared" si="9"/>
        <v>13.184130936715475</v>
      </c>
      <c r="W14" s="66">
        <f>'Response zone f''n'!AI14</f>
        <v>26.472000907538462</v>
      </c>
      <c r="X14" s="66">
        <f>'Response zone f''n'!AI13</f>
        <v>24.478979872004846</v>
      </c>
      <c r="Y14" s="66">
        <f t="shared" si="10"/>
        <v>1.9930210355336157E-2</v>
      </c>
      <c r="Z14" s="66">
        <f t="shared" si="11"/>
        <v>36.534762811453803</v>
      </c>
      <c r="AA14" s="118">
        <f>'Response zone f''n'!AH14</f>
        <v>41.349115214716939</v>
      </c>
      <c r="AB14" s="118">
        <f>'Response zone f''n'!AH13</f>
        <v>39.413028543386972</v>
      </c>
      <c r="AC14" s="118">
        <f t="shared" si="12"/>
        <v>1.936086671329967E-2</v>
      </c>
      <c r="AD14" s="118">
        <f t="shared" si="13"/>
        <v>23.741825046753071</v>
      </c>
      <c r="AE14" s="66">
        <f>'Response zone f''n'!H14</f>
        <v>20.627368854246168</v>
      </c>
      <c r="AF14" s="66">
        <f>'Response zone f''n'!H13</f>
        <v>18.855356671208877</v>
      </c>
      <c r="AG14" s="66">
        <f t="shared" si="14"/>
        <v>1.7720121830372904E-2</v>
      </c>
      <c r="AH14" s="66">
        <f t="shared" si="15"/>
        <v>14.369850489013448</v>
      </c>
      <c r="AI14" s="118">
        <f>'Response zone f''n'!H14</f>
        <v>20.627368854246168</v>
      </c>
      <c r="AJ14" s="118">
        <f>'Response zone f''n'!H13</f>
        <v>18.855356671208877</v>
      </c>
      <c r="AK14" s="118">
        <f t="shared" si="16"/>
        <v>1.7720121830372904E-2</v>
      </c>
      <c r="AL14" s="118">
        <f t="shared" si="17"/>
        <v>8.9025149857882422</v>
      </c>
      <c r="AM14" s="66">
        <f>'Response zone f''n'!H14</f>
        <v>20.627368854246168</v>
      </c>
      <c r="AN14" s="66">
        <f>'Response zone f''n'!H13</f>
        <v>18.855356671208877</v>
      </c>
      <c r="AO14" s="66">
        <f t="shared" si="18"/>
        <v>1.7720121830372904E-2</v>
      </c>
      <c r="AP14" s="66">
        <f t="shared" si="19"/>
        <v>6.9062894479765644</v>
      </c>
      <c r="AQ14" s="118">
        <f>'Response zone f''n'!T14</f>
        <v>53.292330629215947</v>
      </c>
      <c r="AR14" s="118">
        <f>'Response zone f''n'!T13</f>
        <v>51.605707210445026</v>
      </c>
      <c r="AS14" s="118">
        <f t="shared" si="20"/>
        <v>1.686623418770921E-2</v>
      </c>
      <c r="AT14" s="118">
        <f t="shared" si="21"/>
        <v>45.65057366885469</v>
      </c>
      <c r="AU14" s="66">
        <f>'Response zone f''n'!AF14</f>
        <v>73.282577569750089</v>
      </c>
      <c r="AV14" s="66">
        <f>'Response zone f''n'!AF13</f>
        <v>72.251223193890212</v>
      </c>
      <c r="AW14" s="66">
        <f t="shared" si="22"/>
        <v>1.0313543758598769E-2</v>
      </c>
      <c r="AX14" s="66">
        <f t="shared" si="23"/>
        <v>6.1743876247726073</v>
      </c>
      <c r="AY14" s="118">
        <f>'Response zone f''n'!U14</f>
        <v>29.328927205216548</v>
      </c>
      <c r="AZ14" s="118">
        <f>'Response zone f''n'!U13</f>
        <v>27.326692684962612</v>
      </c>
      <c r="BA14" s="118">
        <f t="shared" si="24"/>
        <v>2.0022345202539357E-2</v>
      </c>
      <c r="BB14" s="118">
        <f t="shared" si="25"/>
        <v>22.811953112517063</v>
      </c>
      <c r="BC14" s="66">
        <f>'Response zone f''n'!T14</f>
        <v>53.292330629215947</v>
      </c>
      <c r="BD14" s="66">
        <f>'Response zone f''n'!T13</f>
        <v>51.605707210445026</v>
      </c>
      <c r="BE14" s="66">
        <f t="shared" si="26"/>
        <v>1.686623418770921E-2</v>
      </c>
      <c r="BF14" s="66">
        <f t="shared" si="27"/>
        <v>13.109124877843003</v>
      </c>
      <c r="BG14" s="118">
        <f>'Response zone f''n'!AG14</f>
        <v>58.535173568074697</v>
      </c>
      <c r="BH14" s="118">
        <f>'Response zone f''n'!AG13</f>
        <v>56.995042638827918</v>
      </c>
      <c r="BI14" s="118">
        <f t="shared" si="28"/>
        <v>1.5401309292467786E-2</v>
      </c>
      <c r="BJ14" s="118">
        <f t="shared" si="29"/>
        <v>25.337167784523061</v>
      </c>
      <c r="BK14" s="66">
        <f>'Response zone f''n'!U14</f>
        <v>29.328927205216548</v>
      </c>
      <c r="BL14" s="66">
        <f>'Response zone f''n'!U13</f>
        <v>27.326692684962612</v>
      </c>
      <c r="BM14" s="66">
        <f t="shared" si="30"/>
        <v>2.0022345202539357E-2</v>
      </c>
      <c r="BN14" s="66">
        <f t="shared" si="31"/>
        <v>163.76633137325396</v>
      </c>
      <c r="BO14" s="118">
        <f>'Response zone f''n'!H14</f>
        <v>20.627368854246168</v>
      </c>
      <c r="BP14" s="118">
        <f>'Response zone f''n'!H13</f>
        <v>18.855356671208877</v>
      </c>
      <c r="BQ14" s="118">
        <f t="shared" si="32"/>
        <v>1.7720121830372904E-2</v>
      </c>
      <c r="BR14" s="118">
        <f t="shared" si="33"/>
        <v>0.75038716343660383</v>
      </c>
      <c r="BS14" s="66">
        <f>'Response zone f''n'!I14</f>
        <v>5.3284443114063009</v>
      </c>
      <c r="BT14" s="66">
        <f>'Response zone f''n'!I13</f>
        <v>4.3945226916611011</v>
      </c>
      <c r="BU14" s="66">
        <f t="shared" si="34"/>
        <v>9.3392161974519983E-3</v>
      </c>
      <c r="BV14" s="66">
        <f t="shared" si="35"/>
        <v>0</v>
      </c>
      <c r="BW14" s="118">
        <f>'Response zone f''n'!H14</f>
        <v>20.627368854246168</v>
      </c>
      <c r="BX14" s="118">
        <f>'Response zone f''n'!H13</f>
        <v>18.855356671208877</v>
      </c>
      <c r="BY14" s="118">
        <f t="shared" si="36"/>
        <v>1.7720121830372904E-2</v>
      </c>
      <c r="BZ14" s="118">
        <f t="shared" si="37"/>
        <v>0</v>
      </c>
      <c r="CA14" s="66">
        <f>'Response zone f''n'!H14</f>
        <v>20.627368854246168</v>
      </c>
      <c r="CB14" s="66">
        <f>'Response zone f''n'!H13</f>
        <v>18.855356671208877</v>
      </c>
      <c r="CC14" s="66">
        <f t="shared" si="38"/>
        <v>1.7720121830372904E-2</v>
      </c>
      <c r="CD14" s="66">
        <f t="shared" si="39"/>
        <v>0</v>
      </c>
      <c r="CE14" s="118">
        <f>'Response zone f''n'!I14</f>
        <v>5.3284443114063009</v>
      </c>
      <c r="CF14" s="118">
        <f>'Response zone f''n'!I13</f>
        <v>4.3945226916611011</v>
      </c>
      <c r="CG14" s="118">
        <f t="shared" si="40"/>
        <v>9.3392161974519983E-3</v>
      </c>
      <c r="CH14" s="118">
        <f t="shared" si="41"/>
        <v>14.950694653577878</v>
      </c>
      <c r="CI14" s="66">
        <f>'Response zone f''n'!T14</f>
        <v>53.292330629215947</v>
      </c>
      <c r="CJ14" s="66">
        <f>'Response zone f''n'!T13</f>
        <v>51.605707210445026</v>
      </c>
      <c r="CK14" s="66">
        <f t="shared" si="42"/>
        <v>1.686623418770921E-2</v>
      </c>
      <c r="CL14" s="66">
        <f t="shared" si="43"/>
        <v>21.893643202634426</v>
      </c>
      <c r="CM14" s="118">
        <f>'Response zone f''n'!O14</f>
        <v>17.027310719591487</v>
      </c>
      <c r="CN14" s="118">
        <f>'Response zone f''n'!O13</f>
        <v>15.62049499293343</v>
      </c>
      <c r="CO14" s="118">
        <f t="shared" si="44"/>
        <v>1.4068157266580563E-2</v>
      </c>
      <c r="CP14" s="118">
        <f t="shared" si="45"/>
        <v>3.3033440077657819</v>
      </c>
      <c r="CQ14" s="66">
        <f>'Response zone f''n'!U14</f>
        <v>29.328927205216548</v>
      </c>
      <c r="CR14" s="66">
        <f>'Response zone f''n'!U13</f>
        <v>27.326692684962612</v>
      </c>
      <c r="CS14" s="66">
        <f t="shared" si="46"/>
        <v>2.0022345202539357E-2</v>
      </c>
      <c r="CT14" s="66">
        <f t="shared" si="47"/>
        <v>55.558303803184238</v>
      </c>
      <c r="CU14" s="118">
        <f>'Response zone f''n'!AA14</f>
        <v>21.514102912306942</v>
      </c>
      <c r="CV14" s="118">
        <f>'Response zone f''n'!AA13</f>
        <v>19.636040786932512</v>
      </c>
      <c r="CW14" s="118">
        <f t="shared" si="48"/>
        <v>1.8780621253744308E-2</v>
      </c>
      <c r="CX14" s="118">
        <f t="shared" si="49"/>
        <v>96.967078369639253</v>
      </c>
    </row>
    <row r="15" spans="1:108" x14ac:dyDescent="0.25">
      <c r="A15" s="66">
        <v>2023</v>
      </c>
      <c r="B15" s="163">
        <v>13</v>
      </c>
      <c r="C15" s="111">
        <f>'Response zone f''n'!I15</f>
        <v>6.2882589807982257</v>
      </c>
      <c r="D15" s="111">
        <f>'Response zone f''n'!I14</f>
        <v>5.3284443114063009</v>
      </c>
      <c r="E15" s="118">
        <f t="shared" si="0"/>
        <v>9.5981466939192468E-3</v>
      </c>
      <c r="F15" s="118">
        <f t="shared" si="1"/>
        <v>5.2213322343902231</v>
      </c>
      <c r="G15" s="66">
        <f>'Response zone f''n'!H15</f>
        <v>22.300810891695775</v>
      </c>
      <c r="H15" s="66">
        <f>'Response zone f''n'!H14</f>
        <v>20.627368854246168</v>
      </c>
      <c r="I15" s="66">
        <f t="shared" si="2"/>
        <v>1.6734420374496076E-2</v>
      </c>
      <c r="J15" s="66">
        <f t="shared" si="3"/>
        <v>3.3449122285487083</v>
      </c>
      <c r="K15" s="118">
        <f>'Response zone f''n'!H15</f>
        <v>22.300810891695775</v>
      </c>
      <c r="L15" s="118">
        <f>'Response zone f''n'!H14</f>
        <v>20.627368854246168</v>
      </c>
      <c r="M15" s="118">
        <f t="shared" si="4"/>
        <v>1.6734420374496076E-2</v>
      </c>
      <c r="N15" s="118">
        <f t="shared" si="5"/>
        <v>10.418067138366355</v>
      </c>
      <c r="O15" s="66">
        <f>'Response zone f''n'!AH15</f>
        <v>43.11045930244218</v>
      </c>
      <c r="P15" s="66">
        <f>'Response zone f''n'!AH14</f>
        <v>41.349115214716939</v>
      </c>
      <c r="Q15" s="66">
        <f t="shared" si="6"/>
        <v>1.7613440877252414E-2</v>
      </c>
      <c r="R15" s="66">
        <f t="shared" si="7"/>
        <v>9.6614130799174625</v>
      </c>
      <c r="S15" s="118">
        <f>'Response zone f''n'!AJ15</f>
        <v>8.9172743951543314</v>
      </c>
      <c r="T15" s="118">
        <f>'Response zone f''n'!AJ14</f>
        <v>7.7181869421317186</v>
      </c>
      <c r="U15" s="118">
        <f t="shared" si="8"/>
        <v>1.1990874530226127E-2</v>
      </c>
      <c r="V15" s="118">
        <f t="shared" si="9"/>
        <v>13.236025551282083</v>
      </c>
      <c r="W15" s="66">
        <f>'Response zone f''n'!AI15</f>
        <v>28.325978693928576</v>
      </c>
      <c r="X15" s="66">
        <f>'Response zone f''n'!AI14</f>
        <v>26.472000907538462</v>
      </c>
      <c r="Y15" s="66">
        <f t="shared" si="10"/>
        <v>1.8539777863901142E-2</v>
      </c>
      <c r="Z15" s="66">
        <f t="shared" si="11"/>
        <v>33.985912579859736</v>
      </c>
      <c r="AA15" s="118">
        <f>'Response zone f''n'!AH15</f>
        <v>43.11045930244218</v>
      </c>
      <c r="AB15" s="118">
        <f>'Response zone f''n'!AH14</f>
        <v>41.349115214716939</v>
      </c>
      <c r="AC15" s="118">
        <f t="shared" si="12"/>
        <v>1.7613440877252414E-2</v>
      </c>
      <c r="AD15" s="118">
        <f t="shared" si="13"/>
        <v>21.598993370053847</v>
      </c>
      <c r="AE15" s="66">
        <f>'Response zone f''n'!H15</f>
        <v>22.300810891695775</v>
      </c>
      <c r="AF15" s="66">
        <f>'Response zone f''n'!H14</f>
        <v>20.627368854246168</v>
      </c>
      <c r="AG15" s="66">
        <f t="shared" si="14"/>
        <v>1.6734420374496076E-2</v>
      </c>
      <c r="AH15" s="66">
        <f t="shared" si="15"/>
        <v>13.570511597139994</v>
      </c>
      <c r="AI15" s="118">
        <f>'Response zone f''n'!H15</f>
        <v>22.300810891695775</v>
      </c>
      <c r="AJ15" s="118">
        <f>'Response zone f''n'!H14</f>
        <v>20.627368854246168</v>
      </c>
      <c r="AK15" s="118">
        <f t="shared" si="16"/>
        <v>1.6734420374496076E-2</v>
      </c>
      <c r="AL15" s="118">
        <f t="shared" si="17"/>
        <v>8.4073027030252803</v>
      </c>
      <c r="AM15" s="66">
        <f>'Response zone f''n'!H15</f>
        <v>22.300810891695775</v>
      </c>
      <c r="AN15" s="66">
        <f>'Response zone f''n'!H14</f>
        <v>20.627368854246168</v>
      </c>
      <c r="AO15" s="66">
        <f t="shared" si="18"/>
        <v>1.6734420374496076E-2</v>
      </c>
      <c r="AP15" s="66">
        <f t="shared" si="19"/>
        <v>6.5221194276605123</v>
      </c>
      <c r="AQ15" s="118">
        <f>'Response zone f''n'!T15</f>
        <v>54.810842940406282</v>
      </c>
      <c r="AR15" s="118">
        <f>'Response zone f''n'!T14</f>
        <v>53.292330629215947</v>
      </c>
      <c r="AS15" s="118">
        <f t="shared" si="20"/>
        <v>1.5185123111903351E-2</v>
      </c>
      <c r="AT15" s="118">
        <f t="shared" si="21"/>
        <v>41.100436148083887</v>
      </c>
      <c r="AU15" s="66">
        <f>'Response zone f''n'!AF15</f>
        <v>74.202755015820713</v>
      </c>
      <c r="AV15" s="66">
        <f>'Response zone f''n'!AF14</f>
        <v>73.282577569750089</v>
      </c>
      <c r="AW15" s="66">
        <f t="shared" si="22"/>
        <v>9.2017744607062468E-3</v>
      </c>
      <c r="AX15" s="66">
        <f t="shared" si="23"/>
        <v>5.5088070294717397</v>
      </c>
      <c r="AY15" s="118">
        <f>'Response zone f''n'!U15</f>
        <v>31.181644369854979</v>
      </c>
      <c r="AZ15" s="118">
        <f>'Response zone f''n'!U14</f>
        <v>29.328927205216548</v>
      </c>
      <c r="BA15" s="118">
        <f t="shared" si="24"/>
        <v>1.8527171646384309E-2</v>
      </c>
      <c r="BB15" s="118">
        <f t="shared" si="25"/>
        <v>21.108464899070491</v>
      </c>
      <c r="BC15" s="66">
        <f>'Response zone f''n'!T15</f>
        <v>54.810842940406282</v>
      </c>
      <c r="BD15" s="66">
        <f>'Response zone f''n'!T14</f>
        <v>53.292330629215947</v>
      </c>
      <c r="BE15" s="66">
        <f t="shared" si="26"/>
        <v>1.5185123111903351E-2</v>
      </c>
      <c r="BF15" s="66">
        <f t="shared" si="27"/>
        <v>11.802496807759434</v>
      </c>
      <c r="BG15" s="118">
        <f>'Response zone f''n'!AG15</f>
        <v>59.917129867734708</v>
      </c>
      <c r="BH15" s="118">
        <f>'Response zone f''n'!AG14</f>
        <v>58.535173568074697</v>
      </c>
      <c r="BI15" s="118">
        <f t="shared" si="28"/>
        <v>1.3819562996600112E-2</v>
      </c>
      <c r="BJ15" s="118">
        <f t="shared" si="29"/>
        <v>22.734988286021121</v>
      </c>
      <c r="BK15" s="66">
        <f>'Response zone f''n'!U15</f>
        <v>31.181644369854979</v>
      </c>
      <c r="BL15" s="66">
        <f>'Response zone f''n'!U14</f>
        <v>29.328927205216548</v>
      </c>
      <c r="BM15" s="66">
        <f t="shared" si="30"/>
        <v>1.8527171646384309E-2</v>
      </c>
      <c r="BN15" s="66">
        <f t="shared" si="31"/>
        <v>151.53704026969433</v>
      </c>
      <c r="BO15" s="118">
        <f>'Response zone f''n'!H15</f>
        <v>22.300810891695775</v>
      </c>
      <c r="BP15" s="118">
        <f>'Response zone f''n'!H14</f>
        <v>20.627368854246168</v>
      </c>
      <c r="BQ15" s="118">
        <f t="shared" si="32"/>
        <v>1.6734420374496076E-2</v>
      </c>
      <c r="BR15" s="118">
        <f t="shared" si="33"/>
        <v>0.7086460441287814</v>
      </c>
      <c r="BS15" s="66">
        <f>'Response zone f''n'!I15</f>
        <v>6.2882589807982257</v>
      </c>
      <c r="BT15" s="66">
        <f>'Response zone f''n'!I14</f>
        <v>5.3284443114063009</v>
      </c>
      <c r="BU15" s="66">
        <f t="shared" si="34"/>
        <v>9.5981466939192468E-3</v>
      </c>
      <c r="BV15" s="66">
        <f t="shared" si="35"/>
        <v>0</v>
      </c>
      <c r="BW15" s="118">
        <f>'Response zone f''n'!H15</f>
        <v>22.300810891695775</v>
      </c>
      <c r="BX15" s="118">
        <f>'Response zone f''n'!H14</f>
        <v>20.627368854246168</v>
      </c>
      <c r="BY15" s="118">
        <f t="shared" si="36"/>
        <v>1.6734420374496076E-2</v>
      </c>
      <c r="BZ15" s="118">
        <f t="shared" si="37"/>
        <v>0</v>
      </c>
      <c r="CA15" s="66">
        <f>'Response zone f''n'!H15</f>
        <v>22.300810891695775</v>
      </c>
      <c r="CB15" s="66">
        <f>'Response zone f''n'!H14</f>
        <v>20.627368854246168</v>
      </c>
      <c r="CC15" s="66">
        <f t="shared" si="38"/>
        <v>1.6734420374496076E-2</v>
      </c>
      <c r="CD15" s="66">
        <f t="shared" si="39"/>
        <v>0</v>
      </c>
      <c r="CE15" s="118">
        <f>'Response zone f''n'!I15</f>
        <v>6.2882589807982257</v>
      </c>
      <c r="CF15" s="118">
        <f>'Response zone f''n'!I14</f>
        <v>5.3284443114063009</v>
      </c>
      <c r="CG15" s="118">
        <f t="shared" si="40"/>
        <v>9.5981466939192468E-3</v>
      </c>
      <c r="CH15" s="118">
        <f t="shared" si="41"/>
        <v>15.365203827296046</v>
      </c>
      <c r="CI15" s="66">
        <f>'Response zone f''n'!T15</f>
        <v>54.810842940406282</v>
      </c>
      <c r="CJ15" s="66">
        <f>'Response zone f''n'!T14</f>
        <v>53.292330629215947</v>
      </c>
      <c r="CK15" s="66">
        <f t="shared" si="42"/>
        <v>1.5185123111903351E-2</v>
      </c>
      <c r="CL15" s="66">
        <f t="shared" si="43"/>
        <v>19.711434319011104</v>
      </c>
      <c r="CM15" s="118">
        <f>'Response zone f''n'!O15</f>
        <v>18.366344072797919</v>
      </c>
      <c r="CN15" s="118">
        <f>'Response zone f''n'!O14</f>
        <v>17.027310719591487</v>
      </c>
      <c r="CO15" s="118">
        <f t="shared" si="44"/>
        <v>1.3390333532064319E-2</v>
      </c>
      <c r="CP15" s="118">
        <f t="shared" si="45"/>
        <v>3.1441842166640228</v>
      </c>
      <c r="CQ15" s="66">
        <f>'Response zone f''n'!U15</f>
        <v>31.181644369854979</v>
      </c>
      <c r="CR15" s="66">
        <f>'Response zone f''n'!U14</f>
        <v>29.328927205216548</v>
      </c>
      <c r="CS15" s="66">
        <f t="shared" si="46"/>
        <v>1.8527171646384309E-2</v>
      </c>
      <c r="CT15" s="66">
        <f t="shared" si="47"/>
        <v>51.409473791961872</v>
      </c>
      <c r="CU15" s="118">
        <f>'Response zone f''n'!AA15</f>
        <v>23.282449670243917</v>
      </c>
      <c r="CV15" s="118">
        <f>'Response zone f''n'!AA14</f>
        <v>21.514102912306942</v>
      </c>
      <c r="CW15" s="118">
        <f t="shared" si="48"/>
        <v>1.7683467579369748E-2</v>
      </c>
      <c r="CX15" s="118">
        <f t="shared" si="49"/>
        <v>91.302314414857676</v>
      </c>
    </row>
    <row r="16" spans="1:108" x14ac:dyDescent="0.25">
      <c r="A16" s="66">
        <v>2024</v>
      </c>
      <c r="B16" s="163">
        <v>14</v>
      </c>
      <c r="C16" s="111">
        <f>'Response zone f''n'!I16</f>
        <v>7.262761407407381</v>
      </c>
      <c r="D16" s="111">
        <f>'Response zone f''n'!I15</f>
        <v>6.2882589807982257</v>
      </c>
      <c r="E16" s="118">
        <f t="shared" si="0"/>
        <v>9.745024266091553E-3</v>
      </c>
      <c r="F16" s="118">
        <f t="shared" si="1"/>
        <v>5.3012327221143885</v>
      </c>
      <c r="G16" s="66">
        <f>'Response zone f''n'!H16</f>
        <v>23.881908415787041</v>
      </c>
      <c r="H16" s="66">
        <f>'Response zone f''n'!H15</f>
        <v>22.300810891695775</v>
      </c>
      <c r="I16" s="66">
        <f t="shared" si="2"/>
        <v>1.5810975240912663E-2</v>
      </c>
      <c r="J16" s="66">
        <f t="shared" si="3"/>
        <v>3.1603320130053913</v>
      </c>
      <c r="K16" s="118">
        <f>'Response zone f''n'!H16</f>
        <v>23.881908415787041</v>
      </c>
      <c r="L16" s="118">
        <f>'Response zone f''n'!H15</f>
        <v>22.300810891695775</v>
      </c>
      <c r="M16" s="118">
        <f t="shared" si="4"/>
        <v>1.5810975240912663E-2</v>
      </c>
      <c r="N16" s="118">
        <f t="shared" si="5"/>
        <v>9.8431734052716777</v>
      </c>
      <c r="O16" s="66">
        <f>'Response zone f''n'!AH16</f>
        <v>44.721440636487628</v>
      </c>
      <c r="P16" s="66">
        <f>'Response zone f''n'!AH15</f>
        <v>43.11045930244218</v>
      </c>
      <c r="Q16" s="66">
        <f t="shared" si="6"/>
        <v>1.6109813340454481E-2</v>
      </c>
      <c r="R16" s="66">
        <f t="shared" si="7"/>
        <v>8.8366357492083143</v>
      </c>
      <c r="S16" s="118">
        <f>'Response zone f''n'!AJ16</f>
        <v>10.110201931588415</v>
      </c>
      <c r="T16" s="118">
        <f>'Response zone f''n'!AJ15</f>
        <v>8.9172743951543314</v>
      </c>
      <c r="U16" s="118">
        <f t="shared" si="8"/>
        <v>1.1929275364340838E-2</v>
      </c>
      <c r="V16" s="118">
        <f t="shared" si="9"/>
        <v>13.16802983240936</v>
      </c>
      <c r="W16" s="66">
        <f>'Response zone f''n'!AI16</f>
        <v>30.054161951982266</v>
      </c>
      <c r="X16" s="66">
        <f>'Response zone f''n'!AI15</f>
        <v>28.325978693928576</v>
      </c>
      <c r="Y16" s="66">
        <f t="shared" si="10"/>
        <v>1.72818325805369E-2</v>
      </c>
      <c r="Z16" s="66">
        <f t="shared" si="11"/>
        <v>31.679929264174636</v>
      </c>
      <c r="AA16" s="118">
        <f>'Response zone f''n'!AH16</f>
        <v>44.721440636487628</v>
      </c>
      <c r="AB16" s="118">
        <f>'Response zone f''n'!AH15</f>
        <v>43.11045930244218</v>
      </c>
      <c r="AC16" s="118">
        <f t="shared" si="12"/>
        <v>1.6109813340454481E-2</v>
      </c>
      <c r="AD16" s="118">
        <f t="shared" si="13"/>
        <v>19.755126437711713</v>
      </c>
      <c r="AE16" s="66">
        <f>'Response zone f''n'!H16</f>
        <v>23.881908415787041</v>
      </c>
      <c r="AF16" s="66">
        <f>'Response zone f''n'!H15</f>
        <v>22.300810891695775</v>
      </c>
      <c r="AG16" s="66">
        <f t="shared" si="14"/>
        <v>1.5810975240912663E-2</v>
      </c>
      <c r="AH16" s="66">
        <f t="shared" si="15"/>
        <v>12.821658477989544</v>
      </c>
      <c r="AI16" s="118">
        <f>'Response zone f''n'!H16</f>
        <v>23.881908415787041</v>
      </c>
      <c r="AJ16" s="118">
        <f>'Response zone f''n'!H15</f>
        <v>22.300810891695775</v>
      </c>
      <c r="AK16" s="118">
        <f t="shared" si="16"/>
        <v>1.5810975240912663E-2</v>
      </c>
      <c r="AL16" s="118">
        <f t="shared" si="17"/>
        <v>7.9433677358181978</v>
      </c>
      <c r="AM16" s="66">
        <f>'Response zone f''n'!H16</f>
        <v>23.881908415787041</v>
      </c>
      <c r="AN16" s="66">
        <f>'Response zone f''n'!H15</f>
        <v>22.300810891695775</v>
      </c>
      <c r="AO16" s="66">
        <f t="shared" si="18"/>
        <v>1.5810975240912663E-2</v>
      </c>
      <c r="AP16" s="66">
        <f t="shared" si="19"/>
        <v>6.1622133591299315</v>
      </c>
      <c r="AQ16" s="118">
        <f>'Response zone f''n'!T16</f>
        <v>56.187420411498515</v>
      </c>
      <c r="AR16" s="118">
        <f>'Response zone f''n'!T15</f>
        <v>54.810842940406282</v>
      </c>
      <c r="AS16" s="118">
        <f t="shared" si="20"/>
        <v>1.3765774710922329E-2</v>
      </c>
      <c r="AT16" s="118">
        <f t="shared" si="21"/>
        <v>37.258792066800346</v>
      </c>
      <c r="AU16" s="66">
        <f>'Response zone f''n'!AF16</f>
        <v>75.030451413032623</v>
      </c>
      <c r="AV16" s="66">
        <f>'Response zone f''n'!AF15</f>
        <v>74.202755015820713</v>
      </c>
      <c r="AW16" s="66">
        <f t="shared" si="22"/>
        <v>8.2769639721190919E-3</v>
      </c>
      <c r="AX16" s="66">
        <f t="shared" si="23"/>
        <v>4.9551526726720514</v>
      </c>
      <c r="AY16" s="118">
        <f>'Response zone f''n'!U16</f>
        <v>32.9009557986248</v>
      </c>
      <c r="AZ16" s="118">
        <f>'Response zone f''n'!U15</f>
        <v>31.181644369854979</v>
      </c>
      <c r="BA16" s="118">
        <f t="shared" si="24"/>
        <v>1.7193114287698208E-2</v>
      </c>
      <c r="BB16" s="118">
        <f t="shared" si="25"/>
        <v>19.588540354372494</v>
      </c>
      <c r="BC16" s="66">
        <f>'Response zone f''n'!T16</f>
        <v>56.187420411498515</v>
      </c>
      <c r="BD16" s="66">
        <f>'Response zone f''n'!T15</f>
        <v>54.810842940406282</v>
      </c>
      <c r="BE16" s="66">
        <f t="shared" si="26"/>
        <v>1.3765774710922329E-2</v>
      </c>
      <c r="BF16" s="66">
        <f t="shared" si="27"/>
        <v>10.699321361091801</v>
      </c>
      <c r="BG16" s="118">
        <f>'Response zone f''n'!AG16</f>
        <v>61.166296989969382</v>
      </c>
      <c r="BH16" s="118">
        <f>'Response zone f''n'!AG15</f>
        <v>59.917129867734708</v>
      </c>
      <c r="BI16" s="118">
        <f t="shared" si="28"/>
        <v>1.2491671222346739E-2</v>
      </c>
      <c r="BJ16" s="118">
        <f t="shared" si="29"/>
        <v>20.550432671622787</v>
      </c>
      <c r="BK16" s="66">
        <f>'Response zone f''n'!U16</f>
        <v>32.9009557986248</v>
      </c>
      <c r="BL16" s="66">
        <f>'Response zone f''n'!U15</f>
        <v>31.181644369854979</v>
      </c>
      <c r="BM16" s="66">
        <f t="shared" si="30"/>
        <v>1.7193114287698208E-2</v>
      </c>
      <c r="BN16" s="66">
        <f t="shared" si="31"/>
        <v>140.62554727207046</v>
      </c>
      <c r="BO16" s="118">
        <f>'Response zone f''n'!H16</f>
        <v>23.881908415787041</v>
      </c>
      <c r="BP16" s="118">
        <f>'Response zone f''n'!H15</f>
        <v>22.300810891695775</v>
      </c>
      <c r="BQ16" s="118">
        <f t="shared" si="32"/>
        <v>1.5810975240912663E-2</v>
      </c>
      <c r="BR16" s="118">
        <f t="shared" si="33"/>
        <v>0.66954126928511937</v>
      </c>
      <c r="BS16" s="66">
        <f>'Response zone f''n'!I16</f>
        <v>7.262761407407381</v>
      </c>
      <c r="BT16" s="66">
        <f>'Response zone f''n'!I15</f>
        <v>6.2882589807982257</v>
      </c>
      <c r="BU16" s="66">
        <f t="shared" si="34"/>
        <v>9.745024266091553E-3</v>
      </c>
      <c r="BV16" s="66">
        <f t="shared" si="35"/>
        <v>0</v>
      </c>
      <c r="BW16" s="118">
        <f>'Response zone f''n'!H16</f>
        <v>23.881908415787041</v>
      </c>
      <c r="BX16" s="118">
        <f>'Response zone f''n'!H15</f>
        <v>22.300810891695775</v>
      </c>
      <c r="BY16" s="118">
        <f t="shared" si="36"/>
        <v>1.5810975240912663E-2</v>
      </c>
      <c r="BZ16" s="118">
        <f t="shared" si="37"/>
        <v>0</v>
      </c>
      <c r="CA16" s="66">
        <f>'Response zone f''n'!H16</f>
        <v>23.881908415787041</v>
      </c>
      <c r="CB16" s="66">
        <f>'Response zone f''n'!H15</f>
        <v>22.300810891695775</v>
      </c>
      <c r="CC16" s="66">
        <f t="shared" si="38"/>
        <v>1.5810975240912663E-2</v>
      </c>
      <c r="CD16" s="66">
        <f t="shared" si="39"/>
        <v>0</v>
      </c>
      <c r="CE16" s="118">
        <f>'Response zone f''n'!I16</f>
        <v>7.262761407407381</v>
      </c>
      <c r="CF16" s="118">
        <f>'Response zone f''n'!I15</f>
        <v>6.2882589807982257</v>
      </c>
      <c r="CG16" s="118">
        <f t="shared" si="40"/>
        <v>9.745024266091553E-3</v>
      </c>
      <c r="CH16" s="118">
        <f t="shared" si="41"/>
        <v>15.600332952329698</v>
      </c>
      <c r="CI16" s="66">
        <f>'Response zone f''n'!T16</f>
        <v>56.187420411498515</v>
      </c>
      <c r="CJ16" s="66">
        <f>'Response zone f''n'!T15</f>
        <v>54.810842940406282</v>
      </c>
      <c r="CK16" s="66">
        <f t="shared" si="42"/>
        <v>1.3765774710922329E-2</v>
      </c>
      <c r="CL16" s="66">
        <f t="shared" si="43"/>
        <v>17.869013116656816</v>
      </c>
      <c r="CM16" s="118">
        <f>'Response zone f''n'!O16</f>
        <v>19.641862163736985</v>
      </c>
      <c r="CN16" s="118">
        <f>'Response zone f''n'!O15</f>
        <v>18.366344072797919</v>
      </c>
      <c r="CO16" s="118">
        <f t="shared" si="44"/>
        <v>1.275518090939066E-2</v>
      </c>
      <c r="CP16" s="118">
        <f t="shared" si="45"/>
        <v>2.995044029334021</v>
      </c>
      <c r="CQ16" s="66">
        <f>'Response zone f''n'!U16</f>
        <v>32.9009557986248</v>
      </c>
      <c r="CR16" s="66">
        <f>'Response zone f''n'!U15</f>
        <v>31.181644369854979</v>
      </c>
      <c r="CS16" s="66">
        <f t="shared" si="46"/>
        <v>1.7193114287698208E-2</v>
      </c>
      <c r="CT16" s="66">
        <f t="shared" si="47"/>
        <v>47.707711422219298</v>
      </c>
      <c r="CU16" s="118">
        <f>'Response zone f''n'!AA16</f>
        <v>24.948199946076773</v>
      </c>
      <c r="CV16" s="118">
        <f>'Response zone f''n'!AA15</f>
        <v>23.282449670243917</v>
      </c>
      <c r="CW16" s="118">
        <f t="shared" si="48"/>
        <v>1.6657502758328561E-2</v>
      </c>
      <c r="CX16" s="118">
        <f t="shared" si="49"/>
        <v>86.005108861204363</v>
      </c>
    </row>
    <row r="17" spans="1:102" x14ac:dyDescent="0.25">
      <c r="A17" s="66">
        <v>2025</v>
      </c>
      <c r="B17" s="163">
        <v>15</v>
      </c>
      <c r="C17" s="111">
        <f>'Response zone f''n'!I17</f>
        <v>8.2431713203827428</v>
      </c>
      <c r="D17" s="111">
        <f>'Response zone f''n'!I16</f>
        <v>7.262761407407381</v>
      </c>
      <c r="E17" s="118">
        <f t="shared" si="0"/>
        <v>9.8040991297536177E-3</v>
      </c>
      <c r="F17" s="118">
        <f t="shared" si="1"/>
        <v>5.3333690813217718</v>
      </c>
      <c r="G17" s="66">
        <f>'Response zone f''n'!H17</f>
        <v>25.377051780973719</v>
      </c>
      <c r="H17" s="66">
        <f>'Response zone f''n'!H16</f>
        <v>23.881908415787041</v>
      </c>
      <c r="I17" s="66">
        <f t="shared" si="2"/>
        <v>1.4951433651866779E-2</v>
      </c>
      <c r="J17" s="66">
        <f t="shared" si="3"/>
        <v>2.9885249765019033</v>
      </c>
      <c r="K17" s="118">
        <f>'Response zone f''n'!H17</f>
        <v>25.377051780973719</v>
      </c>
      <c r="L17" s="118">
        <f>'Response zone f''n'!H16</f>
        <v>23.881908415787041</v>
      </c>
      <c r="M17" s="118">
        <f t="shared" si="4"/>
        <v>1.4951433651866779E-2</v>
      </c>
      <c r="N17" s="118">
        <f t="shared" si="5"/>
        <v>9.3080630290231205</v>
      </c>
      <c r="O17" s="66">
        <f>'Response zone f''n'!AH17</f>
        <v>46.202026636168618</v>
      </c>
      <c r="P17" s="66">
        <f>'Response zone f''n'!AH16</f>
        <v>44.721440636487628</v>
      </c>
      <c r="Q17" s="66">
        <f t="shared" si="6"/>
        <v>1.48058599968099E-2</v>
      </c>
      <c r="R17" s="66">
        <f t="shared" si="7"/>
        <v>8.1213847100907905</v>
      </c>
      <c r="S17" s="118">
        <f>'Response zone f''n'!AJ17</f>
        <v>11.289140017730608</v>
      </c>
      <c r="T17" s="118">
        <f>'Response zone f''n'!AJ16</f>
        <v>10.110201931588415</v>
      </c>
      <c r="U17" s="118">
        <f t="shared" si="8"/>
        <v>1.1789380861421925E-2</v>
      </c>
      <c r="V17" s="118">
        <f t="shared" si="9"/>
        <v>13.013608467191078</v>
      </c>
      <c r="W17" s="66">
        <f>'Response zone f''n'!AI17</f>
        <v>31.668650864128484</v>
      </c>
      <c r="X17" s="66">
        <f>'Response zone f''n'!AI16</f>
        <v>30.054161951982266</v>
      </c>
      <c r="Y17" s="66">
        <f t="shared" si="10"/>
        <v>1.614488912146218E-2</v>
      </c>
      <c r="Z17" s="66">
        <f t="shared" si="11"/>
        <v>29.5957586073302</v>
      </c>
      <c r="AA17" s="118">
        <f>'Response zone f''n'!AH17</f>
        <v>46.202026636168618</v>
      </c>
      <c r="AB17" s="118">
        <f>'Response zone f''n'!AH16</f>
        <v>44.721440636487628</v>
      </c>
      <c r="AC17" s="118">
        <f t="shared" si="12"/>
        <v>1.48058599968099E-2</v>
      </c>
      <c r="AD17" s="118">
        <f t="shared" si="13"/>
        <v>18.156115783262447</v>
      </c>
      <c r="AE17" s="66">
        <f>'Response zone f''n'!H17</f>
        <v>25.377051780973719</v>
      </c>
      <c r="AF17" s="66">
        <f>'Response zone f''n'!H16</f>
        <v>23.881908415787041</v>
      </c>
      <c r="AG17" s="66">
        <f t="shared" si="14"/>
        <v>1.4951433651866779E-2</v>
      </c>
      <c r="AH17" s="66">
        <f t="shared" si="15"/>
        <v>12.124626920198136</v>
      </c>
      <c r="AI17" s="118">
        <f>'Response zone f''n'!H17</f>
        <v>25.377051780973719</v>
      </c>
      <c r="AJ17" s="118">
        <f>'Response zone f''n'!H16</f>
        <v>23.881908415787041</v>
      </c>
      <c r="AK17" s="118">
        <f t="shared" si="16"/>
        <v>1.4951433651866779E-2</v>
      </c>
      <c r="AL17" s="118">
        <f t="shared" si="17"/>
        <v>7.5115376417229482</v>
      </c>
      <c r="AM17" s="66">
        <f>'Response zone f''n'!H17</f>
        <v>25.377051780973719</v>
      </c>
      <c r="AN17" s="66">
        <f>'Response zone f''n'!H16</f>
        <v>23.881908415787041</v>
      </c>
      <c r="AO17" s="66">
        <f t="shared" si="18"/>
        <v>1.4951433651866779E-2</v>
      </c>
      <c r="AP17" s="66">
        <f t="shared" si="19"/>
        <v>5.8272132353525841</v>
      </c>
      <c r="AQ17" s="118">
        <f>'Response zone f''n'!T17</f>
        <v>57.442876443968217</v>
      </c>
      <c r="AR17" s="118">
        <f>'Response zone f''n'!T16</f>
        <v>56.187420411498515</v>
      </c>
      <c r="AS17" s="118">
        <f t="shared" si="20"/>
        <v>1.2554560324697022E-2</v>
      </c>
      <c r="AT17" s="118">
        <f t="shared" si="21"/>
        <v>33.980488744802841</v>
      </c>
      <c r="AU17" s="66">
        <f>'Response zone f''n'!AF17</f>
        <v>75.780229479739305</v>
      </c>
      <c r="AV17" s="66">
        <f>'Response zone f''n'!AF16</f>
        <v>75.030451413032623</v>
      </c>
      <c r="AW17" s="66">
        <f t="shared" si="22"/>
        <v>7.4977806670668201E-3</v>
      </c>
      <c r="AX17" s="66">
        <f t="shared" si="23"/>
        <v>4.4886806366046148</v>
      </c>
      <c r="AY17" s="118">
        <f>'Response zone f''n'!U17</f>
        <v>34.501034344593165</v>
      </c>
      <c r="AZ17" s="118">
        <f>'Response zone f''n'!U16</f>
        <v>32.9009557986248</v>
      </c>
      <c r="BA17" s="118">
        <f t="shared" si="24"/>
        <v>1.6000785459683656E-2</v>
      </c>
      <c r="BB17" s="118">
        <f t="shared" si="25"/>
        <v>18.230090630115377</v>
      </c>
      <c r="BC17" s="66">
        <f>'Response zone f''n'!T17</f>
        <v>57.442876443968217</v>
      </c>
      <c r="BD17" s="66">
        <f>'Response zone f''n'!T16</f>
        <v>56.187420411498515</v>
      </c>
      <c r="BE17" s="66">
        <f t="shared" si="26"/>
        <v>1.2554560324697022E-2</v>
      </c>
      <c r="BF17" s="66">
        <f t="shared" si="27"/>
        <v>9.7579161566960195</v>
      </c>
      <c r="BG17" s="118">
        <f>'Response zone f''n'!AG17</f>
        <v>62.302697220771407</v>
      </c>
      <c r="BH17" s="118">
        <f>'Response zone f''n'!AG16</f>
        <v>61.166296989969382</v>
      </c>
      <c r="BI17" s="118">
        <f t="shared" si="28"/>
        <v>1.1364002308020246E-2</v>
      </c>
      <c r="BJ17" s="118">
        <f t="shared" si="29"/>
        <v>18.695269844547116</v>
      </c>
      <c r="BK17" s="66">
        <f>'Response zone f''n'!U17</f>
        <v>34.501034344593165</v>
      </c>
      <c r="BL17" s="66">
        <f>'Response zone f''n'!U16</f>
        <v>32.9009557986248</v>
      </c>
      <c r="BM17" s="66">
        <f t="shared" si="30"/>
        <v>1.6000785459683656E-2</v>
      </c>
      <c r="BN17" s="66">
        <f t="shared" si="31"/>
        <v>130.8732771968472</v>
      </c>
      <c r="BO17" s="118">
        <f>'Response zone f''n'!H17</f>
        <v>25.377051780973719</v>
      </c>
      <c r="BP17" s="118">
        <f>'Response zone f''n'!H16</f>
        <v>23.881908415787041</v>
      </c>
      <c r="BQ17" s="118">
        <f t="shared" si="32"/>
        <v>1.4951433651866779E-2</v>
      </c>
      <c r="BR17" s="118">
        <f t="shared" si="33"/>
        <v>0.63314259319055677</v>
      </c>
      <c r="BS17" s="66">
        <f>'Response zone f''n'!I17</f>
        <v>8.2431713203827428</v>
      </c>
      <c r="BT17" s="66">
        <f>'Response zone f''n'!I16</f>
        <v>7.262761407407381</v>
      </c>
      <c r="BU17" s="66">
        <f t="shared" si="34"/>
        <v>9.8040991297536177E-3</v>
      </c>
      <c r="BV17" s="66">
        <f t="shared" si="35"/>
        <v>0</v>
      </c>
      <c r="BW17" s="118">
        <f>'Response zone f''n'!H17</f>
        <v>25.377051780973719</v>
      </c>
      <c r="BX17" s="118">
        <f>'Response zone f''n'!H16</f>
        <v>23.881908415787041</v>
      </c>
      <c r="BY17" s="118">
        <f t="shared" si="36"/>
        <v>1.4951433651866779E-2</v>
      </c>
      <c r="BZ17" s="118">
        <f t="shared" si="37"/>
        <v>0</v>
      </c>
      <c r="CA17" s="66">
        <f>'Response zone f''n'!H17</f>
        <v>25.377051780973719</v>
      </c>
      <c r="CB17" s="66">
        <f>'Response zone f''n'!H16</f>
        <v>23.881908415787041</v>
      </c>
      <c r="CC17" s="66">
        <f t="shared" si="38"/>
        <v>1.4951433651866779E-2</v>
      </c>
      <c r="CD17" s="66">
        <f t="shared" si="39"/>
        <v>0</v>
      </c>
      <c r="CE17" s="118">
        <f>'Response zone f''n'!I17</f>
        <v>8.2431713203827428</v>
      </c>
      <c r="CF17" s="118">
        <f>'Response zone f''n'!I16</f>
        <v>7.262761407407381</v>
      </c>
      <c r="CG17" s="118">
        <f t="shared" si="40"/>
        <v>9.8040991297536177E-3</v>
      </c>
      <c r="CH17" s="118">
        <f t="shared" si="41"/>
        <v>15.694903013632512</v>
      </c>
      <c r="CI17" s="66">
        <f>'Response zone f''n'!T17</f>
        <v>57.442876443968217</v>
      </c>
      <c r="CJ17" s="66">
        <f>'Response zone f''n'!T16</f>
        <v>56.187420411498515</v>
      </c>
      <c r="CK17" s="66">
        <f t="shared" si="42"/>
        <v>1.2554560324697022E-2</v>
      </c>
      <c r="CL17" s="66">
        <f t="shared" si="43"/>
        <v>16.296765552749584</v>
      </c>
      <c r="CM17" s="118">
        <f>'Response zone f''n'!O17</f>
        <v>20.858084101028052</v>
      </c>
      <c r="CN17" s="118">
        <f>'Response zone f''n'!O16</f>
        <v>19.641862163736985</v>
      </c>
      <c r="CO17" s="118">
        <f t="shared" si="44"/>
        <v>1.216221937291067E-2</v>
      </c>
      <c r="CP17" s="118">
        <f t="shared" si="45"/>
        <v>2.8558107309531544</v>
      </c>
      <c r="CQ17" s="66">
        <f>'Response zone f''n'!U17</f>
        <v>34.501034344593165</v>
      </c>
      <c r="CR17" s="66">
        <f>'Response zone f''n'!U16</f>
        <v>32.9009557986248</v>
      </c>
      <c r="CS17" s="66">
        <f t="shared" si="46"/>
        <v>1.6000785459683656E-2</v>
      </c>
      <c r="CT17" s="66">
        <f t="shared" si="47"/>
        <v>44.399219505312097</v>
      </c>
      <c r="CU17" s="118">
        <f>'Response zone f''n'!AA17</f>
        <v>26.518706962325965</v>
      </c>
      <c r="CV17" s="118">
        <f>'Response zone f''n'!AA16</f>
        <v>24.948199946076773</v>
      </c>
      <c r="CW17" s="118">
        <f t="shared" si="48"/>
        <v>1.5705070162491914E-2</v>
      </c>
      <c r="CX17" s="118">
        <f t="shared" si="49"/>
        <v>81.087560878393177</v>
      </c>
    </row>
    <row r="18" spans="1:102" x14ac:dyDescent="0.25">
      <c r="A18" s="66">
        <v>2026</v>
      </c>
      <c r="B18" s="163">
        <v>16</v>
      </c>
      <c r="C18" s="111">
        <f>'Response zone f''n'!I18</f>
        <v>9.222681469987263</v>
      </c>
      <c r="D18" s="111">
        <f>'Response zone f''n'!I17</f>
        <v>8.2431713203827428</v>
      </c>
      <c r="E18" s="118">
        <f t="shared" si="0"/>
        <v>9.7951014960452019E-3</v>
      </c>
      <c r="F18" s="118">
        <f t="shared" si="1"/>
        <v>5.3284744244246491</v>
      </c>
      <c r="G18" s="66">
        <f>'Response zone f''n'!H18</f>
        <v>26.792473375525905</v>
      </c>
      <c r="H18" s="66">
        <f>'Response zone f''n'!H17</f>
        <v>25.377051780973719</v>
      </c>
      <c r="I18" s="66">
        <f t="shared" si="2"/>
        <v>1.4154215945521855E-2</v>
      </c>
      <c r="J18" s="66">
        <f t="shared" si="3"/>
        <v>2.8291753728052775</v>
      </c>
      <c r="K18" s="118">
        <f>'Response zone f''n'!H18</f>
        <v>26.792473375525905</v>
      </c>
      <c r="L18" s="118">
        <f>'Response zone f''n'!H17</f>
        <v>25.377051780973719</v>
      </c>
      <c r="M18" s="118">
        <f t="shared" si="4"/>
        <v>1.4154215945521855E-2</v>
      </c>
      <c r="N18" s="118">
        <f t="shared" si="5"/>
        <v>8.811752586072032</v>
      </c>
      <c r="O18" s="66">
        <f>'Response zone f''n'!AH18</f>
        <v>47.568721826117041</v>
      </c>
      <c r="P18" s="66">
        <f>'Response zone f''n'!AH17</f>
        <v>46.202026636168618</v>
      </c>
      <c r="Q18" s="66">
        <f t="shared" si="6"/>
        <v>1.3666951899484232E-2</v>
      </c>
      <c r="R18" s="66">
        <f t="shared" si="7"/>
        <v>7.4966651186714346</v>
      </c>
      <c r="S18" s="118">
        <f>'Response zone f''n'!AJ18</f>
        <v>12.448548389005488</v>
      </c>
      <c r="T18" s="118">
        <f>'Response zone f''n'!AJ17</f>
        <v>11.289140017730608</v>
      </c>
      <c r="U18" s="118">
        <f t="shared" si="8"/>
        <v>1.1594083712748803E-2</v>
      </c>
      <c r="V18" s="118">
        <f t="shared" si="9"/>
        <v>12.798031359498564</v>
      </c>
      <c r="W18" s="66">
        <f>'Response zone f''n'!AI18</f>
        <v>33.180327374991272</v>
      </c>
      <c r="X18" s="66">
        <f>'Response zone f''n'!AI17</f>
        <v>31.668650864128484</v>
      </c>
      <c r="Y18" s="66">
        <f t="shared" si="10"/>
        <v>1.5116765108627882E-2</v>
      </c>
      <c r="Z18" s="66">
        <f t="shared" si="11"/>
        <v>27.711068667788034</v>
      </c>
      <c r="AA18" s="118">
        <f>'Response zone f''n'!AH18</f>
        <v>47.568721826117041</v>
      </c>
      <c r="AB18" s="118">
        <f>'Response zone f''n'!AH17</f>
        <v>46.202026636168618</v>
      </c>
      <c r="AC18" s="118">
        <f t="shared" si="12"/>
        <v>1.3666951899484232E-2</v>
      </c>
      <c r="AD18" s="118">
        <f t="shared" si="13"/>
        <v>16.7594966550257</v>
      </c>
      <c r="AE18" s="66">
        <f>'Response zone f''n'!H18</f>
        <v>26.792473375525905</v>
      </c>
      <c r="AF18" s="66">
        <f>'Response zone f''n'!H17</f>
        <v>25.377051780973719</v>
      </c>
      <c r="AG18" s="66">
        <f t="shared" si="14"/>
        <v>1.4154215945521855E-2</v>
      </c>
      <c r="AH18" s="66">
        <f t="shared" si="15"/>
        <v>11.478135922165889</v>
      </c>
      <c r="AI18" s="118">
        <f>'Response zone f''n'!H18</f>
        <v>26.792473375525905</v>
      </c>
      <c r="AJ18" s="118">
        <f>'Response zone f''n'!H17</f>
        <v>25.377051780973719</v>
      </c>
      <c r="AK18" s="118">
        <f t="shared" si="16"/>
        <v>1.4154215945521855E-2</v>
      </c>
      <c r="AL18" s="118">
        <f t="shared" si="17"/>
        <v>7.1110188052493468</v>
      </c>
      <c r="AM18" s="66">
        <f>'Response zone f''n'!H18</f>
        <v>26.792473375525905</v>
      </c>
      <c r="AN18" s="66">
        <f>'Response zone f''n'!H17</f>
        <v>25.377051780973719</v>
      </c>
      <c r="AO18" s="66">
        <f t="shared" si="18"/>
        <v>1.4154215945521855E-2</v>
      </c>
      <c r="AP18" s="66">
        <f t="shared" si="19"/>
        <v>5.5165033945413953</v>
      </c>
      <c r="AQ18" s="118">
        <f>'Response zone f''n'!T18</f>
        <v>58.59399360664235</v>
      </c>
      <c r="AR18" s="118">
        <f>'Response zone f''n'!T17</f>
        <v>57.442876443968217</v>
      </c>
      <c r="AS18" s="118">
        <f t="shared" si="20"/>
        <v>1.151117162674133E-2</v>
      </c>
      <c r="AT18" s="118">
        <f t="shared" si="21"/>
        <v>31.156426651796526</v>
      </c>
      <c r="AU18" s="66">
        <f>'Response zone f''n'!AF18</f>
        <v>76.463626353015684</v>
      </c>
      <c r="AV18" s="66">
        <f>'Response zone f''n'!AF17</f>
        <v>75.780229479739305</v>
      </c>
      <c r="AW18" s="66">
        <f t="shared" si="22"/>
        <v>6.8339687327637934E-3</v>
      </c>
      <c r="AX18" s="66">
        <f t="shared" si="23"/>
        <v>4.0912777372452362</v>
      </c>
      <c r="AY18" s="118">
        <f>'Response zone f''n'!U18</f>
        <v>35.994279731813542</v>
      </c>
      <c r="AZ18" s="118">
        <f>'Response zone f''n'!U17</f>
        <v>34.501034344593165</v>
      </c>
      <c r="BA18" s="118">
        <f t="shared" si="24"/>
        <v>1.4932453872203766E-2</v>
      </c>
      <c r="BB18" s="118">
        <f t="shared" si="25"/>
        <v>17.012914028888797</v>
      </c>
      <c r="BC18" s="66">
        <f>'Response zone f''n'!T18</f>
        <v>58.59399360664235</v>
      </c>
      <c r="BD18" s="66">
        <f>'Response zone f''n'!T17</f>
        <v>57.442876443968217</v>
      </c>
      <c r="BE18" s="66">
        <f t="shared" si="26"/>
        <v>1.151117162674133E-2</v>
      </c>
      <c r="BF18" s="66">
        <f t="shared" si="27"/>
        <v>8.9469519197830412</v>
      </c>
      <c r="BG18" s="118">
        <f>'Response zone f''n'!AG18</f>
        <v>63.342364334435942</v>
      </c>
      <c r="BH18" s="118">
        <f>'Response zone f''n'!AG17</f>
        <v>62.302697220771407</v>
      </c>
      <c r="BI18" s="118">
        <f t="shared" si="28"/>
        <v>1.0396671136645353E-2</v>
      </c>
      <c r="BJ18" s="118">
        <f t="shared" si="29"/>
        <v>17.103883571672799</v>
      </c>
      <c r="BK18" s="66">
        <f>'Response zone f''n'!U18</f>
        <v>35.994279731813542</v>
      </c>
      <c r="BL18" s="66">
        <f>'Response zone f''n'!U17</f>
        <v>34.501034344593165</v>
      </c>
      <c r="BM18" s="66">
        <f t="shared" si="30"/>
        <v>1.4932453872203766E-2</v>
      </c>
      <c r="BN18" s="66">
        <f t="shared" si="31"/>
        <v>122.13520266052581</v>
      </c>
      <c r="BO18" s="118">
        <f>'Response zone f''n'!H18</f>
        <v>26.792473375525905</v>
      </c>
      <c r="BP18" s="118">
        <f>'Response zone f''n'!H17</f>
        <v>25.377051780973719</v>
      </c>
      <c r="BQ18" s="118">
        <f t="shared" si="32"/>
        <v>1.4154215945521855E-2</v>
      </c>
      <c r="BR18" s="118">
        <f t="shared" si="33"/>
        <v>0.59938312251467063</v>
      </c>
      <c r="BS18" s="66">
        <f>'Response zone f''n'!I18</f>
        <v>9.222681469987263</v>
      </c>
      <c r="BT18" s="66">
        <f>'Response zone f''n'!I17</f>
        <v>8.2431713203827428</v>
      </c>
      <c r="BU18" s="66">
        <f t="shared" si="34"/>
        <v>9.7951014960452019E-3</v>
      </c>
      <c r="BV18" s="66">
        <f t="shared" si="35"/>
        <v>0</v>
      </c>
      <c r="BW18" s="118">
        <f>'Response zone f''n'!H18</f>
        <v>26.792473375525905</v>
      </c>
      <c r="BX18" s="118">
        <f>'Response zone f''n'!H17</f>
        <v>25.377051780973719</v>
      </c>
      <c r="BY18" s="118">
        <f t="shared" si="36"/>
        <v>1.4154215945521855E-2</v>
      </c>
      <c r="BZ18" s="118">
        <f t="shared" si="37"/>
        <v>0</v>
      </c>
      <c r="CA18" s="66">
        <f>'Response zone f''n'!H18</f>
        <v>26.792473375525905</v>
      </c>
      <c r="CB18" s="66">
        <f>'Response zone f''n'!H17</f>
        <v>25.377051780973719</v>
      </c>
      <c r="CC18" s="66">
        <f t="shared" si="38"/>
        <v>1.4154215945521855E-2</v>
      </c>
      <c r="CD18" s="66">
        <f t="shared" si="39"/>
        <v>0</v>
      </c>
      <c r="CE18" s="118">
        <f>'Response zone f''n'!I18</f>
        <v>9.222681469987263</v>
      </c>
      <c r="CF18" s="118">
        <f>'Response zone f''n'!I17</f>
        <v>8.2431713203827428</v>
      </c>
      <c r="CG18" s="118">
        <f t="shared" si="40"/>
        <v>9.7951014960452019E-3</v>
      </c>
      <c r="CH18" s="118">
        <f t="shared" si="41"/>
        <v>15.680499141687031</v>
      </c>
      <c r="CI18" s="66">
        <f>'Response zone f''n'!T18</f>
        <v>58.59399360664235</v>
      </c>
      <c r="CJ18" s="66">
        <f>'Response zone f''n'!T17</f>
        <v>57.442876443968217</v>
      </c>
      <c r="CK18" s="66">
        <f t="shared" si="42"/>
        <v>1.151117162674133E-2</v>
      </c>
      <c r="CL18" s="66">
        <f t="shared" si="43"/>
        <v>14.942368381426665</v>
      </c>
      <c r="CM18" s="118">
        <f>'Response zone f''n'!O18</f>
        <v>22.019046764375489</v>
      </c>
      <c r="CN18" s="118">
        <f>'Response zone f''n'!O17</f>
        <v>20.858084101028052</v>
      </c>
      <c r="CO18" s="118">
        <f t="shared" si="44"/>
        <v>1.160962663347437E-2</v>
      </c>
      <c r="CP18" s="118">
        <f t="shared" si="45"/>
        <v>2.7260564298061167</v>
      </c>
      <c r="CQ18" s="66">
        <f>'Response zone f''n'!U18</f>
        <v>35.994279731813542</v>
      </c>
      <c r="CR18" s="66">
        <f>'Response zone f''n'!U17</f>
        <v>34.501034344593165</v>
      </c>
      <c r="CS18" s="66">
        <f t="shared" si="46"/>
        <v>1.4932453872203766E-2</v>
      </c>
      <c r="CT18" s="66">
        <f t="shared" si="47"/>
        <v>41.434796991399089</v>
      </c>
      <c r="CU18" s="118">
        <f>'Response zone f''n'!AA18</f>
        <v>28.001151012946725</v>
      </c>
      <c r="CV18" s="118">
        <f>'Response zone f''n'!AA17</f>
        <v>26.518706962325965</v>
      </c>
      <c r="CW18" s="118">
        <f t="shared" si="48"/>
        <v>1.4824440506207601E-2</v>
      </c>
      <c r="CX18" s="118">
        <f t="shared" si="49"/>
        <v>76.540741913151294</v>
      </c>
    </row>
    <row r="19" spans="1:102" x14ac:dyDescent="0.25">
      <c r="A19" s="66">
        <v>2027</v>
      </c>
      <c r="B19" s="163">
        <v>17</v>
      </c>
      <c r="C19" s="111">
        <f>'Response zone f''n'!I19</f>
        <v>10.196066645312749</v>
      </c>
      <c r="D19" s="111">
        <f>'Response zone f''n'!I18</f>
        <v>9.222681469987263</v>
      </c>
      <c r="E19" s="118">
        <f t="shared" si="0"/>
        <v>9.7338517532548612E-3</v>
      </c>
      <c r="F19" s="118">
        <f t="shared" si="1"/>
        <v>5.2951549444690107</v>
      </c>
      <c r="G19" s="66">
        <f>'Response zone f''n'!H19</f>
        <v>28.134082352386368</v>
      </c>
      <c r="H19" s="66">
        <f>'Response zone f''n'!H18</f>
        <v>26.792473375525905</v>
      </c>
      <c r="I19" s="66">
        <f t="shared" si="2"/>
        <v>1.3416089768604636E-2</v>
      </c>
      <c r="J19" s="66">
        <f t="shared" si="3"/>
        <v>2.6816371121347662</v>
      </c>
      <c r="K19" s="118">
        <f>'Response zone f''n'!H19</f>
        <v>28.134082352386368</v>
      </c>
      <c r="L19" s="118">
        <f>'Response zone f''n'!H18</f>
        <v>26.792473375525905</v>
      </c>
      <c r="M19" s="118">
        <f t="shared" si="4"/>
        <v>1.3416089768604636E-2</v>
      </c>
      <c r="N19" s="118">
        <f t="shared" si="5"/>
        <v>8.3522297645090635</v>
      </c>
      <c r="O19" s="66">
        <f>'Response zone f''n'!AH19</f>
        <v>48.835287597112071</v>
      </c>
      <c r="P19" s="66">
        <f>'Response zone f''n'!AH18</f>
        <v>47.568721826117041</v>
      </c>
      <c r="Q19" s="66">
        <f t="shared" si="6"/>
        <v>1.2665657709950295E-2</v>
      </c>
      <c r="R19" s="66">
        <f t="shared" si="7"/>
        <v>6.9474301993262708</v>
      </c>
      <c r="S19" s="118">
        <f>'Response zone f''n'!AJ19</f>
        <v>13.584604297262166</v>
      </c>
      <c r="T19" s="118">
        <f>'Response zone f''n'!AJ18</f>
        <v>12.448548389005488</v>
      </c>
      <c r="U19" s="118">
        <f t="shared" si="8"/>
        <v>1.1360559082566777E-2</v>
      </c>
      <c r="V19" s="118">
        <f t="shared" si="9"/>
        <v>12.540257169288211</v>
      </c>
      <c r="W19" s="66">
        <f>'Response zone f''n'!AI19</f>
        <v>34.59889875651664</v>
      </c>
      <c r="X19" s="66">
        <f>'Response zone f''n'!AI18</f>
        <v>33.180327374991272</v>
      </c>
      <c r="Y19" s="66">
        <f t="shared" si="10"/>
        <v>1.4185713815253678E-2</v>
      </c>
      <c r="Z19" s="66">
        <f t="shared" si="11"/>
        <v>26.004326111525128</v>
      </c>
      <c r="AA19" s="118">
        <f>'Response zone f''n'!AH19</f>
        <v>48.835287597112071</v>
      </c>
      <c r="AB19" s="118">
        <f>'Response zone f''n'!AH18</f>
        <v>47.568721826117041</v>
      </c>
      <c r="AC19" s="118">
        <f t="shared" si="12"/>
        <v>1.2665657709950295E-2</v>
      </c>
      <c r="AD19" s="118">
        <f t="shared" si="13"/>
        <v>15.531630577526444</v>
      </c>
      <c r="AE19" s="66">
        <f>'Response zone f''n'!H19</f>
        <v>28.134082352386368</v>
      </c>
      <c r="AF19" s="66">
        <f>'Response zone f''n'!H18</f>
        <v>26.792473375525905</v>
      </c>
      <c r="AG19" s="66">
        <f t="shared" si="14"/>
        <v>1.3416089768604636E-2</v>
      </c>
      <c r="AH19" s="66">
        <f t="shared" si="15"/>
        <v>10.879564258502313</v>
      </c>
      <c r="AI19" s="118">
        <f>'Response zone f''n'!H19</f>
        <v>28.134082352386368</v>
      </c>
      <c r="AJ19" s="118">
        <f>'Response zone f''n'!H18</f>
        <v>26.792473375525905</v>
      </c>
      <c r="AK19" s="118">
        <f t="shared" si="16"/>
        <v>1.3416089768604636E-2</v>
      </c>
      <c r="AL19" s="118">
        <f t="shared" si="17"/>
        <v>6.7401873056518156</v>
      </c>
      <c r="AM19" s="66">
        <f>'Response zone f''n'!H19</f>
        <v>28.134082352386368</v>
      </c>
      <c r="AN19" s="66">
        <f>'Response zone f''n'!H18</f>
        <v>26.792473375525905</v>
      </c>
      <c r="AO19" s="66">
        <f t="shared" si="18"/>
        <v>1.3416089768604636E-2</v>
      </c>
      <c r="AP19" s="66">
        <f t="shared" si="19"/>
        <v>5.228824050363241</v>
      </c>
      <c r="AQ19" s="118">
        <f>'Response zone f''n'!T19</f>
        <v>59.654473260278507</v>
      </c>
      <c r="AR19" s="118">
        <f>'Response zone f''n'!T18</f>
        <v>58.59399360664235</v>
      </c>
      <c r="AS19" s="118">
        <f t="shared" si="20"/>
        <v>1.0604796536361576E-2</v>
      </c>
      <c r="AT19" s="118">
        <f t="shared" si="21"/>
        <v>28.703209035196149</v>
      </c>
      <c r="AU19" s="66">
        <f>'Response zone f''n'!AF19</f>
        <v>77.089918023681363</v>
      </c>
      <c r="AV19" s="66">
        <f>'Response zone f''n'!AF18</f>
        <v>76.463626353015684</v>
      </c>
      <c r="AW19" s="66">
        <f t="shared" si="22"/>
        <v>6.2629167066567959E-3</v>
      </c>
      <c r="AX19" s="66">
        <f t="shared" si="23"/>
        <v>3.7494072177008069</v>
      </c>
      <c r="AY19" s="118">
        <f>'Response zone f''n'!U19</f>
        <v>37.391521868540622</v>
      </c>
      <c r="AZ19" s="118">
        <f>'Response zone f''n'!U18</f>
        <v>35.994279731813542</v>
      </c>
      <c r="BA19" s="118">
        <f t="shared" si="24"/>
        <v>1.3972421367270798E-2</v>
      </c>
      <c r="BB19" s="118">
        <f t="shared" si="25"/>
        <v>15.91912525102647</v>
      </c>
      <c r="BC19" s="66">
        <f>'Response zone f''n'!T19</f>
        <v>59.654473260278507</v>
      </c>
      <c r="BD19" s="66">
        <f>'Response zone f''n'!T18</f>
        <v>58.59399360664235</v>
      </c>
      <c r="BE19" s="66">
        <f t="shared" si="26"/>
        <v>1.0604796536361576E-2</v>
      </c>
      <c r="BF19" s="66">
        <f t="shared" si="27"/>
        <v>8.2424802449729668</v>
      </c>
      <c r="BG19" s="118">
        <f>'Response zone f''n'!AG19</f>
        <v>64.298310632341554</v>
      </c>
      <c r="BH19" s="118">
        <f>'Response zone f''n'!AG18</f>
        <v>63.342364334435942</v>
      </c>
      <c r="BI19" s="118">
        <f t="shared" si="28"/>
        <v>9.5594629790561221E-3</v>
      </c>
      <c r="BJ19" s="118">
        <f t="shared" si="29"/>
        <v>15.726566672402164</v>
      </c>
      <c r="BK19" s="66">
        <f>'Response zone f''n'!U19</f>
        <v>37.391521868540622</v>
      </c>
      <c r="BL19" s="66">
        <f>'Response zone f''n'!U18</f>
        <v>35.994279731813542</v>
      </c>
      <c r="BM19" s="66">
        <f t="shared" si="30"/>
        <v>1.3972421367270798E-2</v>
      </c>
      <c r="BN19" s="66">
        <f t="shared" si="31"/>
        <v>114.28292562996059</v>
      </c>
      <c r="BO19" s="118">
        <f>'Response zone f''n'!H19</f>
        <v>28.134082352386368</v>
      </c>
      <c r="BP19" s="118">
        <f>'Response zone f''n'!H18</f>
        <v>26.792473375525905</v>
      </c>
      <c r="BQ19" s="118">
        <f t="shared" si="32"/>
        <v>1.3416089768604636E-2</v>
      </c>
      <c r="BR19" s="118">
        <f t="shared" si="33"/>
        <v>0.56812597804031117</v>
      </c>
      <c r="BS19" s="66">
        <f>'Response zone f''n'!I19</f>
        <v>10.196066645312749</v>
      </c>
      <c r="BT19" s="66">
        <f>'Response zone f''n'!I18</f>
        <v>9.222681469987263</v>
      </c>
      <c r="BU19" s="66">
        <f t="shared" si="34"/>
        <v>9.7338517532548612E-3</v>
      </c>
      <c r="BV19" s="66">
        <f t="shared" si="35"/>
        <v>0</v>
      </c>
      <c r="BW19" s="118">
        <f>'Response zone f''n'!H19</f>
        <v>28.134082352386368</v>
      </c>
      <c r="BX19" s="118">
        <f>'Response zone f''n'!H18</f>
        <v>26.792473375525905</v>
      </c>
      <c r="BY19" s="118">
        <f t="shared" si="36"/>
        <v>1.3416089768604636E-2</v>
      </c>
      <c r="BZ19" s="118">
        <f t="shared" si="37"/>
        <v>0</v>
      </c>
      <c r="CA19" s="66">
        <f>'Response zone f''n'!H19</f>
        <v>28.134082352386368</v>
      </c>
      <c r="CB19" s="66">
        <f>'Response zone f''n'!H18</f>
        <v>26.792473375525905</v>
      </c>
      <c r="CC19" s="66">
        <f t="shared" si="38"/>
        <v>1.3416089768604636E-2</v>
      </c>
      <c r="CD19" s="66">
        <f t="shared" si="39"/>
        <v>0</v>
      </c>
      <c r="CE19" s="118">
        <f>'Response zone f''n'!I19</f>
        <v>10.196066645312749</v>
      </c>
      <c r="CF19" s="118">
        <f>'Response zone f''n'!I18</f>
        <v>9.222681469987263</v>
      </c>
      <c r="CG19" s="118">
        <f t="shared" si="40"/>
        <v>9.7338517532548612E-3</v>
      </c>
      <c r="CH19" s="118">
        <f t="shared" si="41"/>
        <v>15.582447422708901</v>
      </c>
      <c r="CI19" s="66">
        <f>'Response zone f''n'!T19</f>
        <v>59.654473260278507</v>
      </c>
      <c r="CJ19" s="66">
        <f>'Response zone f''n'!T18</f>
        <v>58.59399360664235</v>
      </c>
      <c r="CK19" s="66">
        <f t="shared" si="42"/>
        <v>1.0604796536361576E-2</v>
      </c>
      <c r="CL19" s="66">
        <f t="shared" si="43"/>
        <v>13.765825199606596</v>
      </c>
      <c r="CM19" s="118">
        <f>'Response zone f''n'!O19</f>
        <v>23.128541357362593</v>
      </c>
      <c r="CN19" s="118">
        <f>'Response zone f''n'!O18</f>
        <v>22.019046764375489</v>
      </c>
      <c r="CO19" s="118">
        <f t="shared" si="44"/>
        <v>1.1094945929871045E-2</v>
      </c>
      <c r="CP19" s="118">
        <f t="shared" si="45"/>
        <v>2.60520425379302</v>
      </c>
      <c r="CQ19" s="66">
        <f>'Response zone f''n'!U19</f>
        <v>37.391521868540622</v>
      </c>
      <c r="CR19" s="66">
        <f>'Response zone f''n'!U18</f>
        <v>35.994279731813542</v>
      </c>
      <c r="CS19" s="66">
        <f t="shared" si="46"/>
        <v>1.3972421367270798E-2</v>
      </c>
      <c r="CT19" s="66">
        <f t="shared" si="47"/>
        <v>38.770884396223515</v>
      </c>
      <c r="CU19" s="118">
        <f>'Response zone f''n'!AA19</f>
        <v>29.402332175021506</v>
      </c>
      <c r="CV19" s="118">
        <f>'Response zone f''n'!AA18</f>
        <v>28.001151012946725</v>
      </c>
      <c r="CW19" s="118">
        <f t="shared" si="48"/>
        <v>1.4011811620747813E-2</v>
      </c>
      <c r="CX19" s="118">
        <f t="shared" si="49"/>
        <v>72.345020815474527</v>
      </c>
    </row>
    <row r="20" spans="1:102" x14ac:dyDescent="0.25">
      <c r="A20" s="66">
        <v>2028</v>
      </c>
      <c r="B20" s="163">
        <v>18</v>
      </c>
      <c r="C20" s="111">
        <f>'Response zone f''n'!I20</f>
        <v>11.159359089369136</v>
      </c>
      <c r="D20" s="111">
        <f>'Response zone f''n'!I19</f>
        <v>10.196066645312749</v>
      </c>
      <c r="E20" s="118">
        <f t="shared" si="0"/>
        <v>9.6329244405638729E-3</v>
      </c>
      <c r="F20" s="118">
        <f t="shared" si="1"/>
        <v>5.2402511127305678</v>
      </c>
      <c r="G20" s="66">
        <f>'Response zone f''n'!H20</f>
        <v>29.407389257050294</v>
      </c>
      <c r="H20" s="66">
        <f>'Response zone f''n'!H19</f>
        <v>28.134082352386368</v>
      </c>
      <c r="I20" s="66">
        <f t="shared" si="2"/>
        <v>1.2733069046639258E-2</v>
      </c>
      <c r="J20" s="66">
        <f t="shared" si="3"/>
        <v>2.5451134492814029</v>
      </c>
      <c r="K20" s="118">
        <f>'Response zone f''n'!H20</f>
        <v>29.407389257050294</v>
      </c>
      <c r="L20" s="118">
        <f>'Response zone f''n'!H19</f>
        <v>28.134082352386368</v>
      </c>
      <c r="M20" s="118">
        <f t="shared" si="4"/>
        <v>1.2733069046639258E-2</v>
      </c>
      <c r="N20" s="118">
        <f t="shared" si="5"/>
        <v>7.9270130208699792</v>
      </c>
      <c r="O20" s="66">
        <f>'Response zone f''n'!AH20</f>
        <v>50.013291984382803</v>
      </c>
      <c r="P20" s="66">
        <f>'Response zone f''n'!AH19</f>
        <v>48.835287597112071</v>
      </c>
      <c r="Q20" s="66">
        <f t="shared" si="6"/>
        <v>1.1780043872707324E-2</v>
      </c>
      <c r="R20" s="66">
        <f t="shared" si="7"/>
        <v>6.4616488479978376</v>
      </c>
      <c r="S20" s="118">
        <f>'Response zone f''n'!AJ20</f>
        <v>14.694768041054196</v>
      </c>
      <c r="T20" s="118">
        <f>'Response zone f''n'!AJ19</f>
        <v>13.584604297262166</v>
      </c>
      <c r="U20" s="118">
        <f t="shared" si="8"/>
        <v>1.1101637437920307E-2</v>
      </c>
      <c r="V20" s="118">
        <f t="shared" si="9"/>
        <v>12.254448699215258</v>
      </c>
      <c r="W20" s="66">
        <f>'Response zone f''n'!AI20</f>
        <v>35.932990478558722</v>
      </c>
      <c r="X20" s="66">
        <f>'Response zone f''n'!AI19</f>
        <v>34.59889875651664</v>
      </c>
      <c r="Y20" s="66">
        <f t="shared" si="10"/>
        <v>1.3340917220420821E-2</v>
      </c>
      <c r="Z20" s="66">
        <f t="shared" si="11"/>
        <v>24.455700047582027</v>
      </c>
      <c r="AA20" s="118">
        <f>'Response zone f''n'!AH20</f>
        <v>50.013291984382803</v>
      </c>
      <c r="AB20" s="118">
        <f>'Response zone f''n'!AH19</f>
        <v>48.835287597112071</v>
      </c>
      <c r="AC20" s="118">
        <f t="shared" si="12"/>
        <v>1.1780043872707324E-2</v>
      </c>
      <c r="AD20" s="118">
        <f t="shared" si="13"/>
        <v>14.445620891381418</v>
      </c>
      <c r="AE20" s="66">
        <f>'Response zone f''n'!H20</f>
        <v>29.407389257050294</v>
      </c>
      <c r="AF20" s="66">
        <f>'Response zone f''n'!H19</f>
        <v>28.134082352386368</v>
      </c>
      <c r="AG20" s="66">
        <f t="shared" si="14"/>
        <v>1.2733069046639258E-2</v>
      </c>
      <c r="AH20" s="66">
        <f t="shared" si="15"/>
        <v>10.325679485615629</v>
      </c>
      <c r="AI20" s="118">
        <f>'Response zone f''n'!H20</f>
        <v>29.407389257050294</v>
      </c>
      <c r="AJ20" s="118">
        <f>'Response zone f''n'!H19</f>
        <v>28.134082352386368</v>
      </c>
      <c r="AK20" s="118">
        <f t="shared" si="16"/>
        <v>1.2733069046639258E-2</v>
      </c>
      <c r="AL20" s="118">
        <f t="shared" si="17"/>
        <v>6.3970405558095935</v>
      </c>
      <c r="AM20" s="66">
        <f>'Response zone f''n'!H20</f>
        <v>29.407389257050294</v>
      </c>
      <c r="AN20" s="66">
        <f>'Response zone f''n'!H19</f>
        <v>28.134082352386368</v>
      </c>
      <c r="AO20" s="66">
        <f t="shared" si="18"/>
        <v>1.2733069046639258E-2</v>
      </c>
      <c r="AP20" s="66">
        <f t="shared" si="19"/>
        <v>4.9626216590922354</v>
      </c>
      <c r="AQ20" s="118">
        <f>'Response zone f''n'!T20</f>
        <v>60.635625781850109</v>
      </c>
      <c r="AR20" s="118">
        <f>'Response zone f''n'!T19</f>
        <v>59.654473260278507</v>
      </c>
      <c r="AS20" s="118">
        <f t="shared" si="20"/>
        <v>9.8115252157160177E-3</v>
      </c>
      <c r="AT20" s="118">
        <f t="shared" si="21"/>
        <v>26.55612092652343</v>
      </c>
      <c r="AU20" s="66">
        <f>'Response zone f''n'!AF20</f>
        <v>77.666659811976075</v>
      </c>
      <c r="AV20" s="66">
        <f>'Response zone f''n'!AF19</f>
        <v>77.089918023681363</v>
      </c>
      <c r="AW20" s="66">
        <f t="shared" si="22"/>
        <v>5.7674178829471142E-3</v>
      </c>
      <c r="AX20" s="66">
        <f t="shared" si="23"/>
        <v>3.4527679754760663</v>
      </c>
      <c r="AY20" s="118">
        <f>'Response zone f''n'!U20</f>
        <v>38.702223784070291</v>
      </c>
      <c r="AZ20" s="118">
        <f>'Response zone f''n'!U19</f>
        <v>37.391521868540622</v>
      </c>
      <c r="BA20" s="118">
        <f t="shared" si="24"/>
        <v>1.3107019155296697E-2</v>
      </c>
      <c r="BB20" s="118">
        <f t="shared" si="25"/>
        <v>14.933151106473314</v>
      </c>
      <c r="BC20" s="66">
        <f>'Response zone f''n'!T20</f>
        <v>60.635625781850109</v>
      </c>
      <c r="BD20" s="66">
        <f>'Response zone f''n'!T19</f>
        <v>59.654473260278507</v>
      </c>
      <c r="BE20" s="66">
        <f t="shared" si="26"/>
        <v>9.8115252157160177E-3</v>
      </c>
      <c r="BF20" s="66">
        <f t="shared" si="27"/>
        <v>7.6259174314474611</v>
      </c>
      <c r="BG20" s="118">
        <f>'Response zone f''n'!AG20</f>
        <v>65.181221938737949</v>
      </c>
      <c r="BH20" s="118">
        <f>'Response zone f''n'!AG19</f>
        <v>64.298310632341554</v>
      </c>
      <c r="BI20" s="118">
        <f t="shared" si="28"/>
        <v>8.8291130639639448E-3</v>
      </c>
      <c r="BJ20" s="118">
        <f t="shared" si="29"/>
        <v>14.525045555677835</v>
      </c>
      <c r="BK20" s="66">
        <f>'Response zone f''n'!U20</f>
        <v>38.702223784070291</v>
      </c>
      <c r="BL20" s="66">
        <f>'Response zone f''n'!U19</f>
        <v>37.391521868540622</v>
      </c>
      <c r="BM20" s="66">
        <f t="shared" si="30"/>
        <v>1.3107019155296697E-2</v>
      </c>
      <c r="BN20" s="66">
        <f t="shared" si="31"/>
        <v>107.204646637981</v>
      </c>
      <c r="BO20" s="118">
        <f>'Response zone f''n'!H20</f>
        <v>29.407389257050294</v>
      </c>
      <c r="BP20" s="118">
        <f>'Response zone f''n'!H19</f>
        <v>28.134082352386368</v>
      </c>
      <c r="BQ20" s="118">
        <f t="shared" si="32"/>
        <v>1.2733069046639258E-2</v>
      </c>
      <c r="BR20" s="118">
        <f t="shared" si="33"/>
        <v>0.53920236300931701</v>
      </c>
      <c r="BS20" s="66">
        <f>'Response zone f''n'!I20</f>
        <v>11.159359089369136</v>
      </c>
      <c r="BT20" s="66">
        <f>'Response zone f''n'!I19</f>
        <v>10.196066645312749</v>
      </c>
      <c r="BU20" s="66">
        <f t="shared" si="34"/>
        <v>9.6329244405638729E-3</v>
      </c>
      <c r="BV20" s="66">
        <f t="shared" si="35"/>
        <v>0</v>
      </c>
      <c r="BW20" s="118">
        <f>'Response zone f''n'!H20</f>
        <v>29.407389257050294</v>
      </c>
      <c r="BX20" s="118">
        <f>'Response zone f''n'!H19</f>
        <v>28.134082352386368</v>
      </c>
      <c r="BY20" s="118">
        <f t="shared" si="36"/>
        <v>1.2733069046639258E-2</v>
      </c>
      <c r="BZ20" s="118">
        <f t="shared" si="37"/>
        <v>0</v>
      </c>
      <c r="CA20" s="66">
        <f>'Response zone f''n'!H20</f>
        <v>29.407389257050294</v>
      </c>
      <c r="CB20" s="66">
        <f>'Response zone f''n'!H19</f>
        <v>28.134082352386368</v>
      </c>
      <c r="CC20" s="66">
        <f t="shared" si="38"/>
        <v>1.2733069046639258E-2</v>
      </c>
      <c r="CD20" s="66">
        <f t="shared" si="39"/>
        <v>0</v>
      </c>
      <c r="CE20" s="118">
        <f>'Response zone f''n'!I20</f>
        <v>11.159359089369136</v>
      </c>
      <c r="CF20" s="118">
        <f>'Response zone f''n'!I19</f>
        <v>10.196066645312749</v>
      </c>
      <c r="CG20" s="118">
        <f t="shared" si="40"/>
        <v>9.6329244405638729E-3</v>
      </c>
      <c r="CH20" s="118">
        <f t="shared" si="41"/>
        <v>15.420877821754505</v>
      </c>
      <c r="CI20" s="66">
        <f>'Response zone f''n'!T20</f>
        <v>60.635625781850109</v>
      </c>
      <c r="CJ20" s="66">
        <f>'Response zone f''n'!T19</f>
        <v>59.654473260278507</v>
      </c>
      <c r="CK20" s="66">
        <f t="shared" si="42"/>
        <v>9.8115252157160177E-3</v>
      </c>
      <c r="CL20" s="66">
        <f t="shared" si="43"/>
        <v>12.736099235659491</v>
      </c>
      <c r="CM20" s="118">
        <f>'Response zone f''n'!O20</f>
        <v>24.190089535036869</v>
      </c>
      <c r="CN20" s="118">
        <f>'Response zone f''n'!O19</f>
        <v>23.128541357362593</v>
      </c>
      <c r="CO20" s="118">
        <f t="shared" si="44"/>
        <v>1.0615481776742755E-2</v>
      </c>
      <c r="CP20" s="118">
        <f t="shared" si="45"/>
        <v>2.4926212759969664</v>
      </c>
      <c r="CQ20" s="66">
        <f>'Response zone f''n'!U20</f>
        <v>38.702223784070291</v>
      </c>
      <c r="CR20" s="66">
        <f>'Response zone f''n'!U19</f>
        <v>37.391521868540622</v>
      </c>
      <c r="CS20" s="66">
        <f t="shared" si="46"/>
        <v>1.3107019155296697E-2</v>
      </c>
      <c r="CT20" s="66">
        <f t="shared" si="47"/>
        <v>36.369553357404598</v>
      </c>
      <c r="CU20" s="118">
        <f>'Response zone f''n'!AA20</f>
        <v>30.728576625701283</v>
      </c>
      <c r="CV20" s="118">
        <f>'Response zone f''n'!AA19</f>
        <v>29.402332175021506</v>
      </c>
      <c r="CW20" s="118">
        <f t="shared" si="48"/>
        <v>1.326244450679777E-2</v>
      </c>
      <c r="CX20" s="118">
        <f t="shared" si="49"/>
        <v>68.47592944281628</v>
      </c>
    </row>
    <row r="21" spans="1:102" x14ac:dyDescent="0.25">
      <c r="A21" s="66">
        <v>2029</v>
      </c>
      <c r="B21" s="163">
        <v>19</v>
      </c>
      <c r="C21" s="111">
        <f>'Response zone f''n'!I21</f>
        <v>12.109585104467509</v>
      </c>
      <c r="D21" s="111">
        <f>'Response zone f''n'!I20</f>
        <v>11.159359089369136</v>
      </c>
      <c r="E21" s="118">
        <f t="shared" si="0"/>
        <v>9.5022601509837309E-3</v>
      </c>
      <c r="F21" s="118">
        <f t="shared" si="1"/>
        <v>5.1691705501152123</v>
      </c>
      <c r="G21" s="66">
        <f>'Response zone f''n'!H21</f>
        <v>30.617481707745991</v>
      </c>
      <c r="H21" s="66">
        <f>'Response zone f''n'!H20</f>
        <v>29.407389257050294</v>
      </c>
      <c r="I21" s="66">
        <f t="shared" si="2"/>
        <v>1.2100924506956972E-2</v>
      </c>
      <c r="J21" s="66">
        <f t="shared" si="3"/>
        <v>2.418759028054116</v>
      </c>
      <c r="K21" s="118">
        <f>'Response zone f''n'!H21</f>
        <v>30.617481707745991</v>
      </c>
      <c r="L21" s="118">
        <f>'Response zone f''n'!H20</f>
        <v>29.407389257050294</v>
      </c>
      <c r="M21" s="118">
        <f t="shared" si="4"/>
        <v>1.2100924506956972E-2</v>
      </c>
      <c r="N21" s="118">
        <f t="shared" si="5"/>
        <v>7.5334694078746551</v>
      </c>
      <c r="O21" s="66">
        <f>'Response zone f''n'!AH21</f>
        <v>51.112533302356944</v>
      </c>
      <c r="P21" s="66">
        <f>'Response zone f''n'!AH20</f>
        <v>50.013291984382803</v>
      </c>
      <c r="Q21" s="66">
        <f t="shared" si="6"/>
        <v>1.0992413179741405E-2</v>
      </c>
      <c r="R21" s="66">
        <f t="shared" si="7"/>
        <v>6.0296137032355706</v>
      </c>
      <c r="S21" s="118">
        <f>'Response zone f''n'!AJ21</f>
        <v>15.77745502631171</v>
      </c>
      <c r="T21" s="118">
        <f>'Response zone f''n'!AJ20</f>
        <v>14.694768041054196</v>
      </c>
      <c r="U21" s="118">
        <f t="shared" si="8"/>
        <v>1.0826869852575137E-2</v>
      </c>
      <c r="V21" s="118">
        <f t="shared" si="9"/>
        <v>11.951148821368553</v>
      </c>
      <c r="W21" s="66">
        <f>'Response zone f''n'!AI21</f>
        <v>37.190255919715412</v>
      </c>
      <c r="X21" s="66">
        <f>'Response zone f''n'!AI20</f>
        <v>35.932990478558722</v>
      </c>
      <c r="Y21" s="66">
        <f t="shared" si="10"/>
        <v>1.2572654411566901E-2</v>
      </c>
      <c r="Z21" s="66">
        <f t="shared" si="11"/>
        <v>23.047370732541751</v>
      </c>
      <c r="AA21" s="118">
        <f>'Response zone f''n'!AH21</f>
        <v>51.112533302356944</v>
      </c>
      <c r="AB21" s="118">
        <f>'Response zone f''n'!AH20</f>
        <v>50.013291984382803</v>
      </c>
      <c r="AC21" s="118">
        <f t="shared" si="12"/>
        <v>1.0992413179741405E-2</v>
      </c>
      <c r="AD21" s="118">
        <f t="shared" si="13"/>
        <v>13.479765881336636</v>
      </c>
      <c r="AE21" s="66">
        <f>'Response zone f''n'!H21</f>
        <v>30.617481707745991</v>
      </c>
      <c r="AF21" s="66">
        <f>'Response zone f''n'!H20</f>
        <v>29.407389257050294</v>
      </c>
      <c r="AG21" s="66">
        <f t="shared" si="14"/>
        <v>1.2100924506956972E-2</v>
      </c>
      <c r="AH21" s="66">
        <f t="shared" si="15"/>
        <v>9.8130519422140523</v>
      </c>
      <c r="AI21" s="118">
        <f>'Response zone f''n'!H21</f>
        <v>30.617481707745991</v>
      </c>
      <c r="AJ21" s="118">
        <f>'Response zone f''n'!H20</f>
        <v>29.407389257050294</v>
      </c>
      <c r="AK21" s="118">
        <f t="shared" si="16"/>
        <v>1.2100924506956972E-2</v>
      </c>
      <c r="AL21" s="118">
        <f t="shared" si="17"/>
        <v>6.079453786848461</v>
      </c>
      <c r="AM21" s="66">
        <f>'Response zone f''n'!H21</f>
        <v>30.617481707745991</v>
      </c>
      <c r="AN21" s="66">
        <f>'Response zone f''n'!H20</f>
        <v>29.407389257050294</v>
      </c>
      <c r="AO21" s="66">
        <f t="shared" si="18"/>
        <v>1.2100924506956972E-2</v>
      </c>
      <c r="AP21" s="66">
        <f t="shared" si="19"/>
        <v>4.7162478922640245</v>
      </c>
      <c r="AQ21" s="118">
        <f>'Response zone f''n'!T21</f>
        <v>61.546881015392039</v>
      </c>
      <c r="AR21" s="118">
        <f>'Response zone f''n'!T20</f>
        <v>60.635625781850109</v>
      </c>
      <c r="AS21" s="118">
        <f t="shared" si="20"/>
        <v>9.1125523354192942E-3</v>
      </c>
      <c r="AT21" s="118">
        <f t="shared" si="21"/>
        <v>24.664263348275789</v>
      </c>
      <c r="AU21" s="66">
        <f>'Response zone f''n'!AF21</f>
        <v>78.200076644250899</v>
      </c>
      <c r="AV21" s="66">
        <f>'Response zone f''n'!AF20</f>
        <v>77.666659811976075</v>
      </c>
      <c r="AW21" s="66">
        <f t="shared" si="22"/>
        <v>5.3341683227482407E-3</v>
      </c>
      <c r="AX21" s="66">
        <f t="shared" si="23"/>
        <v>3.1933953693628849</v>
      </c>
      <c r="AY21" s="118">
        <f>'Response zone f''n'!U21</f>
        <v>39.934668270979763</v>
      </c>
      <c r="AZ21" s="118">
        <f>'Response zone f''n'!U20</f>
        <v>38.702223784070291</v>
      </c>
      <c r="BA21" s="118">
        <f t="shared" si="24"/>
        <v>1.232444486909472E-2</v>
      </c>
      <c r="BB21" s="118">
        <f t="shared" si="25"/>
        <v>14.041544866379278</v>
      </c>
      <c r="BC21" s="66">
        <f>'Response zone f''n'!T21</f>
        <v>61.546881015392039</v>
      </c>
      <c r="BD21" s="66">
        <f>'Response zone f''n'!T20</f>
        <v>60.635625781850109</v>
      </c>
      <c r="BE21" s="66">
        <f t="shared" si="26"/>
        <v>9.1125523354192942E-3</v>
      </c>
      <c r="BF21" s="66">
        <f t="shared" si="27"/>
        <v>7.0826472104806157</v>
      </c>
      <c r="BG21" s="118">
        <f>'Response zone f''n'!AG21</f>
        <v>65.999966625901521</v>
      </c>
      <c r="BH21" s="118">
        <f>'Response zone f''n'!AG20</f>
        <v>65.181221938737949</v>
      </c>
      <c r="BI21" s="118">
        <f t="shared" si="28"/>
        <v>8.1874468716357281E-3</v>
      </c>
      <c r="BJ21" s="118">
        <f t="shared" si="29"/>
        <v>13.46942075989328</v>
      </c>
      <c r="BK21" s="66">
        <f>'Response zone f''n'!U21</f>
        <v>39.934668270979763</v>
      </c>
      <c r="BL21" s="66">
        <f>'Response zone f''n'!U20</f>
        <v>38.702223784070291</v>
      </c>
      <c r="BM21" s="66">
        <f t="shared" si="30"/>
        <v>1.232444486909472E-2</v>
      </c>
      <c r="BN21" s="66">
        <f t="shared" si="31"/>
        <v>100.80383201901786</v>
      </c>
      <c r="BO21" s="118">
        <f>'Response zone f''n'!H21</f>
        <v>30.617481707745991</v>
      </c>
      <c r="BP21" s="118">
        <f>'Response zone f''n'!H20</f>
        <v>29.407389257050294</v>
      </c>
      <c r="BQ21" s="118">
        <f t="shared" si="32"/>
        <v>1.2100924506956972E-2</v>
      </c>
      <c r="BR21" s="118">
        <f t="shared" si="33"/>
        <v>0.51243318204346888</v>
      </c>
      <c r="BS21" s="66">
        <f>'Response zone f''n'!I21</f>
        <v>12.109585104467509</v>
      </c>
      <c r="BT21" s="66">
        <f>'Response zone f''n'!I20</f>
        <v>11.159359089369136</v>
      </c>
      <c r="BU21" s="66">
        <f t="shared" si="34"/>
        <v>9.5022601509837309E-3</v>
      </c>
      <c r="BV21" s="66">
        <f t="shared" si="35"/>
        <v>0</v>
      </c>
      <c r="BW21" s="118">
        <f>'Response zone f''n'!H21</f>
        <v>30.617481707745991</v>
      </c>
      <c r="BX21" s="118">
        <f>'Response zone f''n'!H20</f>
        <v>29.407389257050294</v>
      </c>
      <c r="BY21" s="118">
        <f t="shared" si="36"/>
        <v>1.2100924506956972E-2</v>
      </c>
      <c r="BZ21" s="118">
        <f t="shared" si="37"/>
        <v>0</v>
      </c>
      <c r="CA21" s="66">
        <f>'Response zone f''n'!H21</f>
        <v>30.617481707745991</v>
      </c>
      <c r="CB21" s="66">
        <f>'Response zone f''n'!H20</f>
        <v>29.407389257050294</v>
      </c>
      <c r="CC21" s="66">
        <f t="shared" si="38"/>
        <v>1.2100924506956972E-2</v>
      </c>
      <c r="CD21" s="66">
        <f t="shared" si="39"/>
        <v>0</v>
      </c>
      <c r="CE21" s="118">
        <f>'Response zone f''n'!I21</f>
        <v>12.109585104467509</v>
      </c>
      <c r="CF21" s="118">
        <f>'Response zone f''n'!I20</f>
        <v>11.159359089369136</v>
      </c>
      <c r="CG21" s="118">
        <f t="shared" si="40"/>
        <v>9.5022601509837309E-3</v>
      </c>
      <c r="CH21" s="118">
        <f t="shared" si="41"/>
        <v>15.211703748220117</v>
      </c>
      <c r="CI21" s="66">
        <f>'Response zone f''n'!T21</f>
        <v>61.546881015392039</v>
      </c>
      <c r="CJ21" s="66">
        <f>'Response zone f''n'!T20</f>
        <v>60.635625781850109</v>
      </c>
      <c r="CK21" s="66">
        <f t="shared" si="42"/>
        <v>9.1125523354192942E-3</v>
      </c>
      <c r="CL21" s="66">
        <f t="shared" si="43"/>
        <v>11.828779754664389</v>
      </c>
      <c r="CM21" s="118">
        <f>'Response zone f''n'!O21</f>
        <v>25.206941436480808</v>
      </c>
      <c r="CN21" s="118">
        <f>'Response zone f''n'!O20</f>
        <v>24.190089535036869</v>
      </c>
      <c r="CO21" s="118">
        <f t="shared" si="44"/>
        <v>1.016851901443939E-2</v>
      </c>
      <c r="CP21" s="118">
        <f t="shared" si="45"/>
        <v>2.3876699497805132</v>
      </c>
      <c r="CQ21" s="66">
        <f>'Response zone f''n'!U21</f>
        <v>39.934668270979763</v>
      </c>
      <c r="CR21" s="66">
        <f>'Response zone f''n'!U20</f>
        <v>38.702223784070291</v>
      </c>
      <c r="CS21" s="66">
        <f t="shared" si="46"/>
        <v>1.232444486909472E-2</v>
      </c>
      <c r="CT21" s="66">
        <f t="shared" si="47"/>
        <v>34.198054489437062</v>
      </c>
      <c r="CU21" s="118">
        <f>'Response zone f''n'!AA21</f>
        <v>31.985707019352773</v>
      </c>
      <c r="CV21" s="118">
        <f>'Response zone f''n'!AA20</f>
        <v>30.728576625701283</v>
      </c>
      <c r="CW21" s="118">
        <f t="shared" si="48"/>
        <v>1.2571303936514901E-2</v>
      </c>
      <c r="CX21" s="118">
        <f t="shared" si="49"/>
        <v>64.90747018166725</v>
      </c>
    </row>
    <row r="22" spans="1:102" x14ac:dyDescent="0.25">
      <c r="A22" s="66">
        <v>2030</v>
      </c>
      <c r="B22" s="163">
        <v>20</v>
      </c>
      <c r="C22" s="111">
        <f>'Response zone f''n'!I22</f>
        <v>13.044554079659706</v>
      </c>
      <c r="D22" s="111">
        <f>'Response zone f''n'!I21</f>
        <v>12.109585104467509</v>
      </c>
      <c r="E22" s="118">
        <f t="shared" si="0"/>
        <v>9.3496897519219687E-3</v>
      </c>
      <c r="F22" s="118">
        <f t="shared" si="1"/>
        <v>5.0861731998934614</v>
      </c>
      <c r="G22" s="66">
        <f>'Response zone f''n'!H22</f>
        <v>31.769028528490363</v>
      </c>
      <c r="H22" s="66">
        <f>'Response zone f''n'!H21</f>
        <v>30.617481707745991</v>
      </c>
      <c r="I22" s="66">
        <f t="shared" si="2"/>
        <v>1.1515468207443718E-2</v>
      </c>
      <c r="J22" s="66">
        <f t="shared" si="3"/>
        <v>2.3017367535027193</v>
      </c>
      <c r="K22" s="118">
        <f>'Response zone f''n'!H22</f>
        <v>31.769028528490363</v>
      </c>
      <c r="L22" s="118">
        <f>'Response zone f''n'!H21</f>
        <v>30.617481707745991</v>
      </c>
      <c r="M22" s="118">
        <f t="shared" si="4"/>
        <v>1.1515468207443718E-2</v>
      </c>
      <c r="N22" s="118">
        <f t="shared" si="5"/>
        <v>7.1689917087125012</v>
      </c>
      <c r="O22" s="66">
        <f>'Response zone f''n'!AH22</f>
        <v>52.141369567681494</v>
      </c>
      <c r="P22" s="66">
        <f>'Response zone f''n'!AH21</f>
        <v>51.112533302356944</v>
      </c>
      <c r="Q22" s="66">
        <f t="shared" si="6"/>
        <v>1.02883626532455E-2</v>
      </c>
      <c r="R22" s="66">
        <f t="shared" si="7"/>
        <v>5.6434243712921921</v>
      </c>
      <c r="S22" s="118">
        <f>'Response zone f''n'!AJ22</f>
        <v>16.831788974534128</v>
      </c>
      <c r="T22" s="118">
        <f>'Response zone f''n'!AJ21</f>
        <v>15.77745502631171</v>
      </c>
      <c r="U22" s="118">
        <f t="shared" si="8"/>
        <v>1.0543339482224176E-2</v>
      </c>
      <c r="V22" s="118">
        <f t="shared" si="9"/>
        <v>11.638176217321215</v>
      </c>
      <c r="W22" s="66">
        <f>'Response zone f''n'!AI22</f>
        <v>38.377486818182575</v>
      </c>
      <c r="X22" s="66">
        <f>'Response zone f''n'!AI21</f>
        <v>37.190255919715412</v>
      </c>
      <c r="Y22" s="66">
        <f t="shared" si="10"/>
        <v>1.1872308984671634E-2</v>
      </c>
      <c r="Z22" s="66">
        <f t="shared" si="11"/>
        <v>21.763543136068126</v>
      </c>
      <c r="AA22" s="118">
        <f>'Response zone f''n'!AH22</f>
        <v>52.141369567681494</v>
      </c>
      <c r="AB22" s="118">
        <f>'Response zone f''n'!AH21</f>
        <v>51.112533302356944</v>
      </c>
      <c r="AC22" s="118">
        <f t="shared" si="12"/>
        <v>1.02883626532455E-2</v>
      </c>
      <c r="AD22" s="118">
        <f t="shared" si="13"/>
        <v>12.616403477593744</v>
      </c>
      <c r="AE22" s="66">
        <f>'Response zone f''n'!H22</f>
        <v>31.769028528490363</v>
      </c>
      <c r="AF22" s="66">
        <f>'Response zone f''n'!H21</f>
        <v>30.617481707745991</v>
      </c>
      <c r="AG22" s="66">
        <f t="shared" si="14"/>
        <v>1.1515468207443718E-2</v>
      </c>
      <c r="AH22" s="66">
        <f t="shared" si="15"/>
        <v>9.3382854833606768</v>
      </c>
      <c r="AI22" s="118">
        <f>'Response zone f''n'!H22</f>
        <v>31.769028528490363</v>
      </c>
      <c r="AJ22" s="118">
        <f>'Response zone f''n'!H21</f>
        <v>30.617481707745991</v>
      </c>
      <c r="AK22" s="118">
        <f t="shared" si="16"/>
        <v>1.1515468207443718E-2</v>
      </c>
      <c r="AL22" s="118">
        <f t="shared" si="17"/>
        <v>5.7853229941917608</v>
      </c>
      <c r="AM22" s="66">
        <f>'Response zone f''n'!H22</f>
        <v>31.769028528490363</v>
      </c>
      <c r="AN22" s="66">
        <f>'Response zone f''n'!H21</f>
        <v>30.617481707745991</v>
      </c>
      <c r="AO22" s="66">
        <f t="shared" si="18"/>
        <v>1.1515468207443718E-2</v>
      </c>
      <c r="AP22" s="66">
        <f t="shared" si="19"/>
        <v>4.4880705296993169</v>
      </c>
      <c r="AQ22" s="118">
        <f>'Response zone f''n'!T22</f>
        <v>62.396171703450086</v>
      </c>
      <c r="AR22" s="118">
        <f>'Response zone f''n'!T21</f>
        <v>61.546881015392039</v>
      </c>
      <c r="AS22" s="118">
        <f t="shared" si="20"/>
        <v>8.492906880580478E-3</v>
      </c>
      <c r="AT22" s="118">
        <f t="shared" si="21"/>
        <v>22.987115375001245</v>
      </c>
      <c r="AU22" s="66">
        <f>'Response zone f''n'!AF22</f>
        <v>78.695350167643284</v>
      </c>
      <c r="AV22" s="66">
        <f>'Response zone f''n'!AF21</f>
        <v>78.200076644250899</v>
      </c>
      <c r="AW22" s="66">
        <f t="shared" si="22"/>
        <v>4.9527352339238462E-3</v>
      </c>
      <c r="AX22" s="66">
        <f t="shared" si="23"/>
        <v>2.965043621560139</v>
      </c>
      <c r="AY22" s="118">
        <f>'Response zone f''n'!U22</f>
        <v>41.096122840586581</v>
      </c>
      <c r="AZ22" s="118">
        <f>'Response zone f''n'!U21</f>
        <v>39.934668270979763</v>
      </c>
      <c r="BA22" s="118">
        <f t="shared" si="24"/>
        <v>1.1614545696068177E-2</v>
      </c>
      <c r="BB22" s="118">
        <f t="shared" si="25"/>
        <v>13.232739180238061</v>
      </c>
      <c r="BC22" s="66">
        <f>'Response zone f''n'!T22</f>
        <v>62.396171703450086</v>
      </c>
      <c r="BD22" s="66">
        <f>'Response zone f''n'!T21</f>
        <v>61.546881015392039</v>
      </c>
      <c r="BE22" s="66">
        <f t="shared" si="26"/>
        <v>8.492906880580478E-3</v>
      </c>
      <c r="BF22" s="66">
        <f t="shared" si="27"/>
        <v>6.601033498903595</v>
      </c>
      <c r="BG22" s="118">
        <f>'Response zone f''n'!AG22</f>
        <v>66.761974771592634</v>
      </c>
      <c r="BH22" s="118">
        <f>'Response zone f''n'!AG21</f>
        <v>65.999966625901521</v>
      </c>
      <c r="BI22" s="118">
        <f t="shared" si="28"/>
        <v>7.6200814569111234E-3</v>
      </c>
      <c r="BJ22" s="118">
        <f t="shared" si="29"/>
        <v>12.536030459430753</v>
      </c>
      <c r="BK22" s="66">
        <f>'Response zone f''n'!U22</f>
        <v>41.096122840586581</v>
      </c>
      <c r="BL22" s="66">
        <f>'Response zone f''n'!U21</f>
        <v>39.934668270979763</v>
      </c>
      <c r="BM22" s="66">
        <f t="shared" si="30"/>
        <v>1.1614545696068177E-2</v>
      </c>
      <c r="BN22" s="66">
        <f t="shared" si="31"/>
        <v>94.997440108607719</v>
      </c>
      <c r="BO22" s="118">
        <f>'Response zone f''n'!H22</f>
        <v>31.769028528490363</v>
      </c>
      <c r="BP22" s="118">
        <f>'Response zone f''n'!H21</f>
        <v>30.617481707745991</v>
      </c>
      <c r="BQ22" s="118">
        <f t="shared" si="32"/>
        <v>1.1515468207443718E-2</v>
      </c>
      <c r="BR22" s="118">
        <f t="shared" si="33"/>
        <v>0.48764108997360328</v>
      </c>
      <c r="BS22" s="66">
        <f>'Response zone f''n'!I22</f>
        <v>13.044554079659706</v>
      </c>
      <c r="BT22" s="66">
        <f>'Response zone f''n'!I21</f>
        <v>12.109585104467509</v>
      </c>
      <c r="BU22" s="66">
        <f t="shared" si="34"/>
        <v>9.3496897519219687E-3</v>
      </c>
      <c r="BV22" s="66">
        <f t="shared" si="35"/>
        <v>0</v>
      </c>
      <c r="BW22" s="118">
        <f>'Response zone f''n'!H22</f>
        <v>31.769028528490363</v>
      </c>
      <c r="BX22" s="118">
        <f>'Response zone f''n'!H21</f>
        <v>30.617481707745991</v>
      </c>
      <c r="BY22" s="118">
        <f t="shared" si="36"/>
        <v>1.1515468207443718E-2</v>
      </c>
      <c r="BZ22" s="118">
        <f t="shared" si="37"/>
        <v>0</v>
      </c>
      <c r="CA22" s="66">
        <f>'Response zone f''n'!H22</f>
        <v>31.769028528490363</v>
      </c>
      <c r="CB22" s="66">
        <f>'Response zone f''n'!H21</f>
        <v>30.617481707745991</v>
      </c>
      <c r="CC22" s="66">
        <f t="shared" si="38"/>
        <v>1.1515468207443718E-2</v>
      </c>
      <c r="CD22" s="66">
        <f t="shared" si="39"/>
        <v>0</v>
      </c>
      <c r="CE22" s="118">
        <f>'Response zone f''n'!I22</f>
        <v>13.044554079659706</v>
      </c>
      <c r="CF22" s="118">
        <f>'Response zone f''n'!I21</f>
        <v>12.109585104467509</v>
      </c>
      <c r="CG22" s="118">
        <f t="shared" si="40"/>
        <v>9.3496897519219687E-3</v>
      </c>
      <c r="CH22" s="118">
        <f t="shared" si="41"/>
        <v>14.967461254918669</v>
      </c>
      <c r="CI22" s="66">
        <f>'Response zone f''n'!T22</f>
        <v>62.396171703450086</v>
      </c>
      <c r="CJ22" s="66">
        <f>'Response zone f''n'!T21</f>
        <v>61.546881015392039</v>
      </c>
      <c r="CK22" s="66">
        <f t="shared" si="42"/>
        <v>8.492906880580478E-3</v>
      </c>
      <c r="CL22" s="66">
        <f t="shared" si="43"/>
        <v>11.024433250910681</v>
      </c>
      <c r="CM22" s="118">
        <f>'Response zone f''n'!O22</f>
        <v>26.182085488220846</v>
      </c>
      <c r="CN22" s="118">
        <f>'Response zone f''n'!O21</f>
        <v>25.206941436480808</v>
      </c>
      <c r="CO22" s="118">
        <f t="shared" si="44"/>
        <v>9.7514405174003831E-3</v>
      </c>
      <c r="CP22" s="118">
        <f t="shared" si="45"/>
        <v>2.2897357478907838</v>
      </c>
      <c r="CQ22" s="66">
        <f>'Response zone f''n'!U22</f>
        <v>41.096122840586581</v>
      </c>
      <c r="CR22" s="66">
        <f>'Response zone f''n'!U21</f>
        <v>39.934668270979763</v>
      </c>
      <c r="CS22" s="66">
        <f t="shared" si="46"/>
        <v>1.1614545696068177E-2</v>
      </c>
      <c r="CT22" s="66">
        <f t="shared" si="47"/>
        <v>32.228215615635413</v>
      </c>
      <c r="CU22" s="118">
        <f>'Response zone f''n'!AA22</f>
        <v>33.179048233273242</v>
      </c>
      <c r="CV22" s="118">
        <f>'Response zone f''n'!AA21</f>
        <v>31.985707019352773</v>
      </c>
      <c r="CW22" s="118">
        <f t="shared" si="48"/>
        <v>1.193341213920469E-2</v>
      </c>
      <c r="CX22" s="118">
        <f t="shared" si="49"/>
        <v>61.613942078128218</v>
      </c>
    </row>
    <row r="23" spans="1:102" x14ac:dyDescent="0.25">
      <c r="A23" s="66">
        <v>2031</v>
      </c>
      <c r="B23" s="163">
        <v>21</v>
      </c>
      <c r="C23" s="111">
        <f>'Response zone f''n'!I23</f>
        <v>13.962690756425729</v>
      </c>
      <c r="D23" s="111">
        <f>'Response zone f''n'!I22</f>
        <v>13.044554079659706</v>
      </c>
      <c r="E23" s="118">
        <f t="shared" si="0"/>
        <v>9.1813667676602321E-3</v>
      </c>
      <c r="F23" s="118">
        <f t="shared" si="1"/>
        <v>4.9946065410851146</v>
      </c>
      <c r="G23" s="66">
        <f>'Response zone f''n'!H23</f>
        <v>32.866299098407801</v>
      </c>
      <c r="H23" s="66">
        <f>'Response zone f''n'!H22</f>
        <v>31.769028528490363</v>
      </c>
      <c r="I23" s="66">
        <f t="shared" si="2"/>
        <v>1.0972705699174377E-2</v>
      </c>
      <c r="J23" s="66">
        <f t="shared" si="3"/>
        <v>2.1932482065151722</v>
      </c>
      <c r="K23" s="118">
        <f>'Response zone f''n'!H23</f>
        <v>32.866299098407801</v>
      </c>
      <c r="L23" s="118">
        <f>'Response zone f''n'!H22</f>
        <v>31.769028528490363</v>
      </c>
      <c r="M23" s="118">
        <f t="shared" si="4"/>
        <v>1.0972705699174377E-2</v>
      </c>
      <c r="N23" s="118">
        <f t="shared" si="5"/>
        <v>6.8310931663790093</v>
      </c>
      <c r="O23" s="66">
        <f>'Response zone f''n'!AH23</f>
        <v>53.106976994431776</v>
      </c>
      <c r="P23" s="66">
        <f>'Response zone f''n'!AH22</f>
        <v>52.141369567681494</v>
      </c>
      <c r="Q23" s="66">
        <f t="shared" si="6"/>
        <v>9.6560742675028174E-3</v>
      </c>
      <c r="R23" s="66">
        <f t="shared" si="7"/>
        <v>5.2965983693277652</v>
      </c>
      <c r="S23" s="118">
        <f>'Response zone f''n'!AJ23</f>
        <v>17.857416368163705</v>
      </c>
      <c r="T23" s="118">
        <f>'Response zone f''n'!AJ22</f>
        <v>16.831788974534128</v>
      </c>
      <c r="U23" s="118">
        <f t="shared" si="8"/>
        <v>1.025627393629577E-2</v>
      </c>
      <c r="V23" s="118">
        <f t="shared" si="9"/>
        <v>11.321301339577875</v>
      </c>
      <c r="W23" s="66">
        <f>'Response zone f''n'!AI23</f>
        <v>39.500716920505269</v>
      </c>
      <c r="X23" s="66">
        <f>'Response zone f''n'!AI22</f>
        <v>38.377486818182575</v>
      </c>
      <c r="Y23" s="66">
        <f t="shared" si="10"/>
        <v>1.1232301023226938E-2</v>
      </c>
      <c r="Z23" s="66">
        <f t="shared" si="11"/>
        <v>20.590322249186542</v>
      </c>
      <c r="AA23" s="118">
        <f>'Response zone f''n'!AH23</f>
        <v>53.106976994431776</v>
      </c>
      <c r="AB23" s="118">
        <f>'Response zone f''n'!AH22</f>
        <v>52.141369567681494</v>
      </c>
      <c r="AC23" s="118">
        <f t="shared" si="12"/>
        <v>9.6560742675028174E-3</v>
      </c>
      <c r="AD23" s="118">
        <f t="shared" si="13"/>
        <v>11.841041482922057</v>
      </c>
      <c r="AE23" s="66">
        <f>'Response zone f''n'!H23</f>
        <v>32.866299098407801</v>
      </c>
      <c r="AF23" s="66">
        <f>'Response zone f''n'!H22</f>
        <v>31.769028528490363</v>
      </c>
      <c r="AG23" s="66">
        <f t="shared" si="14"/>
        <v>1.0972705699174377E-2</v>
      </c>
      <c r="AH23" s="66">
        <f t="shared" si="15"/>
        <v>8.8981408743375123</v>
      </c>
      <c r="AI23" s="118">
        <f>'Response zone f''n'!H23</f>
        <v>32.866299098407801</v>
      </c>
      <c r="AJ23" s="118">
        <f>'Response zone f''n'!H22</f>
        <v>31.769028528490363</v>
      </c>
      <c r="AK23" s="118">
        <f t="shared" si="16"/>
        <v>1.0972705699174377E-2</v>
      </c>
      <c r="AL23" s="118">
        <f t="shared" si="17"/>
        <v>5.5126413834305028</v>
      </c>
      <c r="AM23" s="66">
        <f>'Response zone f''n'!H23</f>
        <v>32.866299098407801</v>
      </c>
      <c r="AN23" s="66">
        <f>'Response zone f''n'!H22</f>
        <v>31.769028528490363</v>
      </c>
      <c r="AO23" s="66">
        <f t="shared" si="18"/>
        <v>1.0972705699174377E-2</v>
      </c>
      <c r="AP23" s="66">
        <f t="shared" si="19"/>
        <v>4.2765327637911374</v>
      </c>
      <c r="AQ23" s="118">
        <f>'Response zone f''n'!T23</f>
        <v>63.190225592122815</v>
      </c>
      <c r="AR23" s="118">
        <f>'Response zone f''n'!T22</f>
        <v>62.396171703450086</v>
      </c>
      <c r="AS23" s="118">
        <f t="shared" si="20"/>
        <v>7.9405388867272823E-3</v>
      </c>
      <c r="AT23" s="118">
        <f t="shared" si="21"/>
        <v>21.492062269780625</v>
      </c>
      <c r="AU23" s="66">
        <f>'Response zone f''n'!AF23</f>
        <v>79.156833499100827</v>
      </c>
      <c r="AV23" s="66">
        <f>'Response zone f''n'!AF22</f>
        <v>78.695350167643284</v>
      </c>
      <c r="AW23" s="66">
        <f t="shared" si="22"/>
        <v>4.6148333145754348E-3</v>
      </c>
      <c r="AX23" s="66">
        <f t="shared" si="23"/>
        <v>2.7627525877462484</v>
      </c>
      <c r="AY23" s="118">
        <f>'Response zone f''n'!U23</f>
        <v>42.192982478476303</v>
      </c>
      <c r="AZ23" s="118">
        <f>'Response zone f''n'!U22</f>
        <v>41.096122840586581</v>
      </c>
      <c r="BA23" s="118">
        <f t="shared" si="24"/>
        <v>1.0968596378897218E-2</v>
      </c>
      <c r="BB23" s="118">
        <f t="shared" si="25"/>
        <v>12.496793146578751</v>
      </c>
      <c r="BC23" s="66">
        <f>'Response zone f''n'!T23</f>
        <v>63.190225592122815</v>
      </c>
      <c r="BD23" s="66">
        <f>'Response zone f''n'!T22</f>
        <v>62.396171703450086</v>
      </c>
      <c r="BE23" s="66">
        <f t="shared" si="26"/>
        <v>7.9405388867272823E-3</v>
      </c>
      <c r="BF23" s="66">
        <f t="shared" si="27"/>
        <v>6.1717105730294906</v>
      </c>
      <c r="BG23" s="118">
        <f>'Response zone f''n'!AG23</f>
        <v>67.473524884510709</v>
      </c>
      <c r="BH23" s="118">
        <f>'Response zone f''n'!AG22</f>
        <v>66.761974771592634</v>
      </c>
      <c r="BI23" s="118">
        <f t="shared" si="28"/>
        <v>7.115501129180757E-3</v>
      </c>
      <c r="BJ23" s="118">
        <f t="shared" si="29"/>
        <v>11.705929837354004</v>
      </c>
      <c r="BK23" s="66">
        <f>'Response zone f''n'!U23</f>
        <v>42.192982478476303</v>
      </c>
      <c r="BL23" s="66">
        <f>'Response zone f''n'!U22</f>
        <v>41.096122840586581</v>
      </c>
      <c r="BM23" s="66">
        <f t="shared" si="30"/>
        <v>1.0968596378897218E-2</v>
      </c>
      <c r="BN23" s="66">
        <f t="shared" si="31"/>
        <v>89.714105471427942</v>
      </c>
      <c r="BO23" s="118">
        <f>'Response zone f''n'!H23</f>
        <v>32.866299098407801</v>
      </c>
      <c r="BP23" s="118">
        <f>'Response zone f''n'!H22</f>
        <v>31.769028528490363</v>
      </c>
      <c r="BQ23" s="118">
        <f t="shared" si="32"/>
        <v>1.0972705699174377E-2</v>
      </c>
      <c r="BR23" s="118">
        <f t="shared" si="33"/>
        <v>0.46465693541198672</v>
      </c>
      <c r="BS23" s="66">
        <f>'Response zone f''n'!I23</f>
        <v>13.962690756425729</v>
      </c>
      <c r="BT23" s="66">
        <f>'Response zone f''n'!I22</f>
        <v>13.044554079659706</v>
      </c>
      <c r="BU23" s="66">
        <f t="shared" si="34"/>
        <v>9.1813667676602321E-3</v>
      </c>
      <c r="BV23" s="66">
        <f t="shared" si="35"/>
        <v>0</v>
      </c>
      <c r="BW23" s="118">
        <f>'Response zone f''n'!H23</f>
        <v>32.866299098407801</v>
      </c>
      <c r="BX23" s="118">
        <f>'Response zone f''n'!H22</f>
        <v>31.769028528490363</v>
      </c>
      <c r="BY23" s="118">
        <f t="shared" si="36"/>
        <v>1.0972705699174377E-2</v>
      </c>
      <c r="BZ23" s="118">
        <f t="shared" si="37"/>
        <v>0</v>
      </c>
      <c r="CA23" s="66">
        <f>'Response zone f''n'!H23</f>
        <v>32.866299098407801</v>
      </c>
      <c r="CB23" s="66">
        <f>'Response zone f''n'!H22</f>
        <v>31.769028528490363</v>
      </c>
      <c r="CC23" s="66">
        <f t="shared" si="38"/>
        <v>1.0972705699174377E-2</v>
      </c>
      <c r="CD23" s="66">
        <f t="shared" si="39"/>
        <v>0</v>
      </c>
      <c r="CE23" s="118">
        <f>'Response zone f''n'!I23</f>
        <v>13.962690756425729</v>
      </c>
      <c r="CF23" s="118">
        <f>'Response zone f''n'!I22</f>
        <v>13.044554079659706</v>
      </c>
      <c r="CG23" s="118">
        <f t="shared" si="40"/>
        <v>9.1813667676602321E-3</v>
      </c>
      <c r="CH23" s="118">
        <f t="shared" si="41"/>
        <v>14.698001218051465</v>
      </c>
      <c r="CI23" s="66">
        <f>'Response zone f''n'!T23</f>
        <v>63.190225592122815</v>
      </c>
      <c r="CJ23" s="66">
        <f>'Response zone f''n'!T22</f>
        <v>62.396171703450086</v>
      </c>
      <c r="CK23" s="66">
        <f t="shared" si="42"/>
        <v>7.9405388867272823E-3</v>
      </c>
      <c r="CL23" s="66">
        <f t="shared" si="43"/>
        <v>10.307417962294002</v>
      </c>
      <c r="CM23" s="118">
        <f>'Response zone f''n'!O23</f>
        <v>27.118264127334253</v>
      </c>
      <c r="CN23" s="118">
        <f>'Response zone f''n'!O22</f>
        <v>26.182085488220846</v>
      </c>
      <c r="CO23" s="118">
        <f t="shared" si="44"/>
        <v>9.3617863911340752E-3</v>
      </c>
      <c r="CP23" s="118">
        <f t="shared" si="45"/>
        <v>2.1982410625021922</v>
      </c>
      <c r="CQ23" s="66">
        <f>'Response zone f''n'!U23</f>
        <v>42.192982478476303</v>
      </c>
      <c r="CR23" s="66">
        <f>'Response zone f''n'!U22</f>
        <v>41.096122840586581</v>
      </c>
      <c r="CS23" s="66">
        <f t="shared" si="46"/>
        <v>1.0968596378897218E-2</v>
      </c>
      <c r="CT23" s="66">
        <f t="shared" si="47"/>
        <v>30.43582576110968</v>
      </c>
      <c r="CU23" s="118">
        <f>'Response zone f''n'!AA23</f>
        <v>34.313451780452688</v>
      </c>
      <c r="CV23" s="118">
        <f>'Response zone f''n'!AA22</f>
        <v>33.179048233273242</v>
      </c>
      <c r="CW23" s="118">
        <f t="shared" si="48"/>
        <v>1.1344035471794457E-2</v>
      </c>
      <c r="CX23" s="118">
        <f t="shared" si="49"/>
        <v>58.570904644709401</v>
      </c>
    </row>
    <row r="24" spans="1:102" x14ac:dyDescent="0.25">
      <c r="A24" s="66">
        <v>2032</v>
      </c>
      <c r="B24" s="163">
        <v>22</v>
      </c>
      <c r="C24" s="111">
        <f>'Response zone f''n'!I24</f>
        <v>14.862902408923917</v>
      </c>
      <c r="D24" s="111">
        <f>'Response zone f''n'!I23</f>
        <v>13.962690756425729</v>
      </c>
      <c r="E24" s="118">
        <f t="shared" si="0"/>
        <v>9.0021165249818749E-3</v>
      </c>
      <c r="F24" s="118">
        <f t="shared" si="1"/>
        <v>4.8970955215138341</v>
      </c>
      <c r="G24" s="66">
        <f>'Response zone f''n'!H24</f>
        <v>33.913190155691787</v>
      </c>
      <c r="H24" s="66">
        <f>'Response zone f''n'!H23</f>
        <v>32.866299098407801</v>
      </c>
      <c r="I24" s="66">
        <f t="shared" si="2"/>
        <v>1.046891057283986E-2</v>
      </c>
      <c r="J24" s="66">
        <f t="shared" si="3"/>
        <v>2.0925485443190555</v>
      </c>
      <c r="K24" s="118">
        <f>'Response zone f''n'!H24</f>
        <v>33.913190155691787</v>
      </c>
      <c r="L24" s="118">
        <f>'Response zone f''n'!H23</f>
        <v>32.866299098407801</v>
      </c>
      <c r="M24" s="118">
        <f t="shared" si="4"/>
        <v>1.046891057283986E-2</v>
      </c>
      <c r="N24" s="118">
        <f t="shared" si="5"/>
        <v>6.5174538927933048</v>
      </c>
      <c r="O24" s="66">
        <f>'Response zone f''n'!AH24</f>
        <v>54.015554626044363</v>
      </c>
      <c r="P24" s="66">
        <f>'Response zone f''n'!AH23</f>
        <v>53.106976994431776</v>
      </c>
      <c r="Q24" s="66">
        <f t="shared" si="6"/>
        <v>9.0857763161258723E-3</v>
      </c>
      <c r="R24" s="66">
        <f t="shared" si="7"/>
        <v>4.9837756718615758</v>
      </c>
      <c r="S24" s="118">
        <f>'Response zone f''n'!AJ24</f>
        <v>18.854366915113072</v>
      </c>
      <c r="T24" s="118">
        <f>'Response zone f''n'!AJ23</f>
        <v>17.857416368163705</v>
      </c>
      <c r="U24" s="118">
        <f t="shared" si="8"/>
        <v>9.9695054694936766E-3</v>
      </c>
      <c r="V24" s="118">
        <f t="shared" si="9"/>
        <v>11.004754390118391</v>
      </c>
      <c r="W24" s="66">
        <f>'Response zone f''n'!AI24</f>
        <v>40.565315749037929</v>
      </c>
      <c r="X24" s="66">
        <f>'Response zone f''n'!AI23</f>
        <v>39.500716920505269</v>
      </c>
      <c r="Y24" s="66">
        <f t="shared" si="10"/>
        <v>1.0645988285326596E-2</v>
      </c>
      <c r="Z24" s="66">
        <f t="shared" si="11"/>
        <v>19.515531946896136</v>
      </c>
      <c r="AA24" s="118">
        <f>'Response zone f''n'!AH24</f>
        <v>54.015554626044363</v>
      </c>
      <c r="AB24" s="118">
        <f>'Response zone f''n'!AH23</f>
        <v>53.106976994431776</v>
      </c>
      <c r="AC24" s="118">
        <f t="shared" si="12"/>
        <v>9.0857763161258723E-3</v>
      </c>
      <c r="AD24" s="118">
        <f t="shared" si="13"/>
        <v>11.14169705859357</v>
      </c>
      <c r="AE24" s="66">
        <f>'Response zone f''n'!H24</f>
        <v>33.913190155691787</v>
      </c>
      <c r="AF24" s="66">
        <f>'Response zone f''n'!H23</f>
        <v>32.866299098407801</v>
      </c>
      <c r="AG24" s="66">
        <f t="shared" si="14"/>
        <v>1.046891057283986E-2</v>
      </c>
      <c r="AH24" s="66">
        <f t="shared" si="15"/>
        <v>8.4895962428828931</v>
      </c>
      <c r="AI24" s="118">
        <f>'Response zone f''n'!H24</f>
        <v>33.913190155691787</v>
      </c>
      <c r="AJ24" s="118">
        <f>'Response zone f''n'!H23</f>
        <v>32.866299098407801</v>
      </c>
      <c r="AK24" s="118">
        <f t="shared" si="16"/>
        <v>1.046891057283986E-2</v>
      </c>
      <c r="AL24" s="118">
        <f t="shared" si="17"/>
        <v>5.2595368221360879</v>
      </c>
      <c r="AM24" s="66">
        <f>'Response zone f''n'!H24</f>
        <v>33.913190155691787</v>
      </c>
      <c r="AN24" s="66">
        <f>'Response zone f''n'!H23</f>
        <v>32.866299098407801</v>
      </c>
      <c r="AO24" s="66">
        <f t="shared" si="18"/>
        <v>1.046891057283986E-2</v>
      </c>
      <c r="AP24" s="66">
        <f t="shared" si="19"/>
        <v>4.0801822534361607</v>
      </c>
      <c r="AQ24" s="118">
        <f>'Response zone f''n'!T24</f>
        <v>63.934790824798469</v>
      </c>
      <c r="AR24" s="118">
        <f>'Response zone f''n'!T23</f>
        <v>63.190225592122815</v>
      </c>
      <c r="AS24" s="118">
        <f t="shared" si="20"/>
        <v>7.4456523267565442E-3</v>
      </c>
      <c r="AT24" s="118">
        <f t="shared" si="21"/>
        <v>20.152589859268655</v>
      </c>
      <c r="AU24" s="66">
        <f>'Response zone f''n'!AF24</f>
        <v>79.588214248507299</v>
      </c>
      <c r="AV24" s="66">
        <f>'Response zone f''n'!AF23</f>
        <v>79.156833499100827</v>
      </c>
      <c r="AW24" s="66">
        <f t="shared" si="22"/>
        <v>4.3138074940647191E-3</v>
      </c>
      <c r="AX24" s="66">
        <f t="shared" si="23"/>
        <v>2.5825380907312181</v>
      </c>
      <c r="AY24" s="118">
        <f>'Response zone f''n'!U24</f>
        <v>43.230891801814785</v>
      </c>
      <c r="AZ24" s="118">
        <f>'Response zone f''n'!U23</f>
        <v>42.192982478476303</v>
      </c>
      <c r="BA24" s="118">
        <f t="shared" si="24"/>
        <v>1.0379093233384823E-2</v>
      </c>
      <c r="BB24" s="118">
        <f t="shared" si="25"/>
        <v>11.825157632403091</v>
      </c>
      <c r="BC24" s="66">
        <f>'Response zone f''n'!T24</f>
        <v>63.934790824798469</v>
      </c>
      <c r="BD24" s="66">
        <f>'Response zone f''n'!T23</f>
        <v>63.190225592122815</v>
      </c>
      <c r="BE24" s="66">
        <f t="shared" si="26"/>
        <v>7.4456523267565442E-3</v>
      </c>
      <c r="BF24" s="66">
        <f t="shared" si="27"/>
        <v>5.7870645611918183</v>
      </c>
      <c r="BG24" s="118">
        <f>'Response zone f''n'!AG24</f>
        <v>68.139963707354426</v>
      </c>
      <c r="BH24" s="118">
        <f>'Response zone f''n'!AG23</f>
        <v>67.473524884510709</v>
      </c>
      <c r="BI24" s="118">
        <f t="shared" si="28"/>
        <v>6.6643882284371618E-3</v>
      </c>
      <c r="BJ24" s="118">
        <f t="shared" si="29"/>
        <v>10.963790124498987</v>
      </c>
      <c r="BK24" s="66">
        <f>'Response zone f''n'!U24</f>
        <v>43.230891801814785</v>
      </c>
      <c r="BL24" s="66">
        <f>'Response zone f''n'!U23</f>
        <v>42.192982478476303</v>
      </c>
      <c r="BM24" s="66">
        <f t="shared" si="30"/>
        <v>1.0379093233384823E-2</v>
      </c>
      <c r="BN24" s="66">
        <f t="shared" si="31"/>
        <v>84.892454136532635</v>
      </c>
      <c r="BO24" s="118">
        <f>'Response zone f''n'!H24</f>
        <v>33.913190155691787</v>
      </c>
      <c r="BP24" s="118">
        <f>'Response zone f''n'!H23</f>
        <v>32.866299098407801</v>
      </c>
      <c r="BQ24" s="118">
        <f t="shared" si="32"/>
        <v>1.046891057283986E-2</v>
      </c>
      <c r="BR24" s="118">
        <f t="shared" si="33"/>
        <v>0.44332291754110686</v>
      </c>
      <c r="BS24" s="66">
        <f>'Response zone f''n'!I24</f>
        <v>14.862902408923917</v>
      </c>
      <c r="BT24" s="66">
        <f>'Response zone f''n'!I23</f>
        <v>13.962690756425729</v>
      </c>
      <c r="BU24" s="66">
        <f t="shared" si="34"/>
        <v>9.0021165249818749E-3</v>
      </c>
      <c r="BV24" s="66">
        <f t="shared" si="35"/>
        <v>0</v>
      </c>
      <c r="BW24" s="118">
        <f>'Response zone f''n'!H24</f>
        <v>33.913190155691787</v>
      </c>
      <c r="BX24" s="118">
        <f>'Response zone f''n'!H23</f>
        <v>32.866299098407801</v>
      </c>
      <c r="BY24" s="118">
        <f t="shared" si="36"/>
        <v>1.046891057283986E-2</v>
      </c>
      <c r="BZ24" s="118">
        <f t="shared" si="37"/>
        <v>0</v>
      </c>
      <c r="CA24" s="66">
        <f>'Response zone f''n'!H24</f>
        <v>33.913190155691787</v>
      </c>
      <c r="CB24" s="66">
        <f>'Response zone f''n'!H23</f>
        <v>32.866299098407801</v>
      </c>
      <c r="CC24" s="66">
        <f t="shared" si="38"/>
        <v>1.046891057283986E-2</v>
      </c>
      <c r="CD24" s="66">
        <f t="shared" si="39"/>
        <v>0</v>
      </c>
      <c r="CE24" s="118">
        <f>'Response zone f''n'!I24</f>
        <v>14.862902408923917</v>
      </c>
      <c r="CF24" s="118">
        <f>'Response zone f''n'!I23</f>
        <v>13.962690756425729</v>
      </c>
      <c r="CG24" s="118">
        <f t="shared" si="40"/>
        <v>9.0021165249818749E-3</v>
      </c>
      <c r="CH24" s="118">
        <f t="shared" si="41"/>
        <v>14.411048267375046</v>
      </c>
      <c r="CI24" s="66">
        <f>'Response zone f''n'!T24</f>
        <v>63.934790824798469</v>
      </c>
      <c r="CJ24" s="66">
        <f>'Response zone f''n'!T23</f>
        <v>63.190225592122815</v>
      </c>
      <c r="CK24" s="66">
        <f t="shared" si="42"/>
        <v>7.4456523267565442E-3</v>
      </c>
      <c r="CL24" s="66">
        <f t="shared" si="43"/>
        <v>9.6650179072968943</v>
      </c>
      <c r="CM24" s="118">
        <f>'Response zone f''n'!O24</f>
        <v>28.017992068371004</v>
      </c>
      <c r="CN24" s="118">
        <f>'Response zone f''n'!O23</f>
        <v>27.118264127334253</v>
      </c>
      <c r="CO24" s="118">
        <f t="shared" si="44"/>
        <v>8.9972794103675112E-3</v>
      </c>
      <c r="CP24" s="118">
        <f t="shared" si="45"/>
        <v>2.1126511783483952</v>
      </c>
      <c r="CQ24" s="66">
        <f>'Response zone f''n'!U24</f>
        <v>43.230891801814785</v>
      </c>
      <c r="CR24" s="66">
        <f>'Response zone f''n'!U23</f>
        <v>42.192982478476303</v>
      </c>
      <c r="CS24" s="66">
        <f t="shared" si="46"/>
        <v>1.0379093233384823E-2</v>
      </c>
      <c r="CT24" s="66">
        <f t="shared" si="47"/>
        <v>28.800063590394704</v>
      </c>
      <c r="CU24" s="118">
        <f>'Response zone f''n'!AA24</f>
        <v>35.393329171899325</v>
      </c>
      <c r="CV24" s="118">
        <f>'Response zone f''n'!AA23</f>
        <v>34.313451780452688</v>
      </c>
      <c r="CW24" s="118">
        <f t="shared" si="48"/>
        <v>1.0798773914466367E-2</v>
      </c>
      <c r="CX24" s="118">
        <f t="shared" si="49"/>
        <v>55.755639939296998</v>
      </c>
    </row>
    <row r="25" spans="1:102" x14ac:dyDescent="0.25">
      <c r="A25" s="66">
        <v>2033</v>
      </c>
      <c r="B25" s="163">
        <v>23</v>
      </c>
      <c r="C25" s="111">
        <f>'Response zone f''n'!I25</f>
        <v>15.744473877141502</v>
      </c>
      <c r="D25" s="111">
        <f>'Response zone f''n'!I24</f>
        <v>14.862902408923917</v>
      </c>
      <c r="E25" s="118">
        <f t="shared" si="0"/>
        <v>8.8157146821758476E-3</v>
      </c>
      <c r="F25" s="118">
        <f t="shared" si="1"/>
        <v>4.7956940758566802</v>
      </c>
      <c r="G25" s="66">
        <f>'Response zone f''n'!H25</f>
        <v>34.913255533289011</v>
      </c>
      <c r="H25" s="66">
        <f>'Response zone f''n'!H24</f>
        <v>33.913190155691787</v>
      </c>
      <c r="I25" s="66">
        <f t="shared" si="2"/>
        <v>1.000065377597224E-2</v>
      </c>
      <c r="J25" s="66">
        <f t="shared" si="3"/>
        <v>1.9989523604721013</v>
      </c>
      <c r="K25" s="118">
        <f>'Response zone f''n'!H25</f>
        <v>34.913255533289011</v>
      </c>
      <c r="L25" s="118">
        <f>'Response zone f''n'!H24</f>
        <v>33.913190155691787</v>
      </c>
      <c r="M25" s="118">
        <f t="shared" si="4"/>
        <v>1.000065377597224E-2</v>
      </c>
      <c r="N25" s="118">
        <f t="shared" si="5"/>
        <v>6.2259391203307928</v>
      </c>
      <c r="O25" s="66">
        <f>'Response zone f''n'!AH25</f>
        <v>54.872487699603155</v>
      </c>
      <c r="P25" s="66">
        <f>'Response zone f''n'!AH24</f>
        <v>54.015554626044363</v>
      </c>
      <c r="Q25" s="66">
        <f t="shared" si="6"/>
        <v>8.5693307355879256E-3</v>
      </c>
      <c r="R25" s="66">
        <f t="shared" si="7"/>
        <v>4.7004923474023048</v>
      </c>
      <c r="S25" s="118">
        <f>'Response zone f''n'!AJ25</f>
        <v>19.822948556015529</v>
      </c>
      <c r="T25" s="118">
        <f>'Response zone f''n'!AJ24</f>
        <v>18.854366915113072</v>
      </c>
      <c r="U25" s="118">
        <f t="shared" si="8"/>
        <v>9.6858164090245676E-3</v>
      </c>
      <c r="V25" s="118">
        <f t="shared" si="9"/>
        <v>10.691606617324748</v>
      </c>
      <c r="W25" s="66">
        <f>'Response zone f''n'!AI25</f>
        <v>41.576071698335234</v>
      </c>
      <c r="X25" s="66">
        <f>'Response zone f''n'!AI24</f>
        <v>40.565315749037929</v>
      </c>
      <c r="Y25" s="66">
        <f t="shared" si="10"/>
        <v>1.0107559492973053E-2</v>
      </c>
      <c r="Z25" s="66">
        <f t="shared" si="11"/>
        <v>18.528519373081163</v>
      </c>
      <c r="AA25" s="118">
        <f>'Response zone f''n'!AH25</f>
        <v>54.872487699603155</v>
      </c>
      <c r="AB25" s="118">
        <f>'Response zone f''n'!AH24</f>
        <v>54.015554626044363</v>
      </c>
      <c r="AC25" s="118">
        <f t="shared" si="12"/>
        <v>8.5693307355879256E-3</v>
      </c>
      <c r="AD25" s="118">
        <f t="shared" si="13"/>
        <v>10.508390667879254</v>
      </c>
      <c r="AE25" s="66">
        <f>'Response zone f''n'!H25</f>
        <v>34.913255533289011</v>
      </c>
      <c r="AF25" s="66">
        <f>'Response zone f''n'!H24</f>
        <v>33.913190155691787</v>
      </c>
      <c r="AG25" s="66">
        <f t="shared" si="14"/>
        <v>1.000065377597224E-2</v>
      </c>
      <c r="AH25" s="66">
        <f t="shared" si="15"/>
        <v>8.1098708535281379</v>
      </c>
      <c r="AI25" s="118">
        <f>'Response zone f''n'!H25</f>
        <v>34.913255533289011</v>
      </c>
      <c r="AJ25" s="118">
        <f>'Response zone f''n'!H24</f>
        <v>33.913190155691787</v>
      </c>
      <c r="AK25" s="118">
        <f t="shared" si="16"/>
        <v>1.000065377597224E-2</v>
      </c>
      <c r="AL25" s="118">
        <f t="shared" si="17"/>
        <v>5.0242865687114211</v>
      </c>
      <c r="AM25" s="66">
        <f>'Response zone f''n'!H25</f>
        <v>34.913255533289011</v>
      </c>
      <c r="AN25" s="66">
        <f>'Response zone f''n'!H24</f>
        <v>33.913190155691787</v>
      </c>
      <c r="AO25" s="66">
        <f t="shared" si="18"/>
        <v>1.000065377597224E-2</v>
      </c>
      <c r="AP25" s="66">
        <f t="shared" si="19"/>
        <v>3.8976825502113717</v>
      </c>
      <c r="AQ25" s="118">
        <f>'Response zone f''n'!T25</f>
        <v>64.634811897708275</v>
      </c>
      <c r="AR25" s="118">
        <f>'Response zone f''n'!T24</f>
        <v>63.934790824798469</v>
      </c>
      <c r="AS25" s="118">
        <f t="shared" si="20"/>
        <v>7.0002107290980577E-3</v>
      </c>
      <c r="AT25" s="118">
        <f t="shared" si="21"/>
        <v>18.946946427381569</v>
      </c>
      <c r="AU25" s="66">
        <f>'Response zone f''n'!AF25</f>
        <v>79.992639940133458</v>
      </c>
      <c r="AV25" s="66">
        <f>'Response zone f''n'!AF24</f>
        <v>79.588214248507299</v>
      </c>
      <c r="AW25" s="66">
        <f t="shared" si="22"/>
        <v>4.0442569162615878E-3</v>
      </c>
      <c r="AX25" s="66">
        <f t="shared" si="23"/>
        <v>2.4211668112958282</v>
      </c>
      <c r="AY25" s="118">
        <f>'Response zone f''n'!U25</f>
        <v>44.214848990116231</v>
      </c>
      <c r="AZ25" s="118">
        <f>'Response zone f''n'!U24</f>
        <v>43.230891801814785</v>
      </c>
      <c r="BA25" s="118">
        <f t="shared" si="24"/>
        <v>9.8395718830144568E-3</v>
      </c>
      <c r="BB25" s="118">
        <f t="shared" si="25"/>
        <v>11.210467613658945</v>
      </c>
      <c r="BC25" s="66">
        <f>'Response zone f''n'!T25</f>
        <v>64.634811897708275</v>
      </c>
      <c r="BD25" s="66">
        <f>'Response zone f''n'!T24</f>
        <v>63.934790824798469</v>
      </c>
      <c r="BE25" s="66">
        <f t="shared" si="26"/>
        <v>7.0002107290980577E-3</v>
      </c>
      <c r="BF25" s="66">
        <f t="shared" si="27"/>
        <v>5.4408491900245988</v>
      </c>
      <c r="BG25" s="118">
        <f>'Response zone f''n'!AG25</f>
        <v>68.765876812247441</v>
      </c>
      <c r="BH25" s="118">
        <f>'Response zone f''n'!AG24</f>
        <v>68.139963707354426</v>
      </c>
      <c r="BI25" s="118">
        <f t="shared" si="28"/>
        <v>6.2591310489301579E-3</v>
      </c>
      <c r="BJ25" s="118">
        <f t="shared" si="29"/>
        <v>10.297089069539116</v>
      </c>
      <c r="BK25" s="66">
        <f>'Response zone f''n'!U25</f>
        <v>44.214848990116231</v>
      </c>
      <c r="BL25" s="66">
        <f>'Response zone f''n'!U24</f>
        <v>43.230891801814785</v>
      </c>
      <c r="BM25" s="66">
        <f t="shared" si="30"/>
        <v>9.8395718830144568E-3</v>
      </c>
      <c r="BN25" s="66">
        <f t="shared" si="31"/>
        <v>80.479612815801985</v>
      </c>
      <c r="BO25" s="118">
        <f>'Response zone f''n'!H25</f>
        <v>34.913255533289011</v>
      </c>
      <c r="BP25" s="118">
        <f>'Response zone f''n'!H24</f>
        <v>33.913190155691787</v>
      </c>
      <c r="BQ25" s="118">
        <f t="shared" si="32"/>
        <v>1.000065377597224E-2</v>
      </c>
      <c r="BR25" s="118">
        <f t="shared" si="33"/>
        <v>0.4234938275988957</v>
      </c>
      <c r="BS25" s="66">
        <f>'Response zone f''n'!I25</f>
        <v>15.744473877141502</v>
      </c>
      <c r="BT25" s="66">
        <f>'Response zone f''n'!I24</f>
        <v>14.862902408923917</v>
      </c>
      <c r="BU25" s="66">
        <f t="shared" si="34"/>
        <v>8.8157146821758476E-3</v>
      </c>
      <c r="BV25" s="66">
        <f t="shared" si="35"/>
        <v>0</v>
      </c>
      <c r="BW25" s="118">
        <f>'Response zone f''n'!H25</f>
        <v>34.913255533289011</v>
      </c>
      <c r="BX25" s="118">
        <f>'Response zone f''n'!H24</f>
        <v>33.913190155691787</v>
      </c>
      <c r="BY25" s="118">
        <f t="shared" si="36"/>
        <v>1.000065377597224E-2</v>
      </c>
      <c r="BZ25" s="118">
        <f t="shared" si="37"/>
        <v>0</v>
      </c>
      <c r="CA25" s="66">
        <f>'Response zone f''n'!H25</f>
        <v>34.913255533289011</v>
      </c>
      <c r="CB25" s="66">
        <f>'Response zone f''n'!H24</f>
        <v>33.913190155691787</v>
      </c>
      <c r="CC25" s="66">
        <f t="shared" si="38"/>
        <v>1.000065377597224E-2</v>
      </c>
      <c r="CD25" s="66">
        <f t="shared" si="39"/>
        <v>0</v>
      </c>
      <c r="CE25" s="118">
        <f>'Response zone f''n'!I25</f>
        <v>15.744473877141502</v>
      </c>
      <c r="CF25" s="118">
        <f>'Response zone f''n'!I24</f>
        <v>14.862902408923917</v>
      </c>
      <c r="CG25" s="118">
        <f t="shared" si="40"/>
        <v>8.8157146821758476E-3</v>
      </c>
      <c r="CH25" s="118">
        <f t="shared" si="41"/>
        <v>14.112646669667365</v>
      </c>
      <c r="CI25" s="66">
        <f>'Response zone f''n'!T25</f>
        <v>64.634811897708275</v>
      </c>
      <c r="CJ25" s="66">
        <f>'Response zone f''n'!T24</f>
        <v>63.934790824798469</v>
      </c>
      <c r="CK25" s="66">
        <f t="shared" si="42"/>
        <v>7.0002107290980577E-3</v>
      </c>
      <c r="CL25" s="66">
        <f t="shared" si="43"/>
        <v>9.0868011401033559</v>
      </c>
      <c r="CM25" s="118">
        <f>'Response zone f''n'!O25</f>
        <v>28.883575187007825</v>
      </c>
      <c r="CN25" s="118">
        <f>'Response zone f''n'!O24</f>
        <v>28.017992068371004</v>
      </c>
      <c r="CO25" s="118">
        <f t="shared" si="44"/>
        <v>8.6558311863682031E-3</v>
      </c>
      <c r="CP25" s="118">
        <f t="shared" si="45"/>
        <v>2.0324757208711177</v>
      </c>
      <c r="CQ25" s="66">
        <f>'Response zone f''n'!U25</f>
        <v>44.214848990116231</v>
      </c>
      <c r="CR25" s="66">
        <f>'Response zone f''n'!U24</f>
        <v>43.230891801814785</v>
      </c>
      <c r="CS25" s="66">
        <f t="shared" si="46"/>
        <v>9.8395718830144568E-3</v>
      </c>
      <c r="CT25" s="66">
        <f t="shared" si="47"/>
        <v>27.302991654566757</v>
      </c>
      <c r="CU25" s="118">
        <f>'Response zone f''n'!AA25</f>
        <v>36.422688620841349</v>
      </c>
      <c r="CV25" s="118">
        <f>'Response zone f''n'!AA24</f>
        <v>35.393329171899325</v>
      </c>
      <c r="CW25" s="118">
        <f t="shared" si="48"/>
        <v>1.0293594489420244E-2</v>
      </c>
      <c r="CX25" s="118">
        <f t="shared" si="49"/>
        <v>53.147325111084889</v>
      </c>
    </row>
    <row r="26" spans="1:102" x14ac:dyDescent="0.25">
      <c r="A26" s="66">
        <v>2034</v>
      </c>
      <c r="B26" s="163">
        <v>24</v>
      </c>
      <c r="C26" s="111">
        <f>'Response zone f''n'!I26</f>
        <v>16.606984668512975</v>
      </c>
      <c r="D26" s="111">
        <f>'Response zone f''n'!I25</f>
        <v>15.744473877141502</v>
      </c>
      <c r="E26" s="118">
        <f t="shared" si="0"/>
        <v>8.6251079137147357E-3</v>
      </c>
      <c r="F26" s="118">
        <f t="shared" si="1"/>
        <v>4.692005176739368</v>
      </c>
      <c r="G26" s="66">
        <f>'Response zone f''n'!H26</f>
        <v>35.86973623502152</v>
      </c>
      <c r="H26" s="66">
        <f>'Response zone f''n'!H25</f>
        <v>34.913255533289011</v>
      </c>
      <c r="I26" s="66">
        <f t="shared" si="2"/>
        <v>9.5648070173250943E-3</v>
      </c>
      <c r="J26" s="66">
        <f t="shared" si="3"/>
        <v>1.9118343653371157</v>
      </c>
      <c r="K26" s="118">
        <f>'Response zone f''n'!H26</f>
        <v>35.86973623502152</v>
      </c>
      <c r="L26" s="118">
        <f>'Response zone f''n'!H25</f>
        <v>34.913255533289011</v>
      </c>
      <c r="M26" s="118">
        <f t="shared" si="4"/>
        <v>9.5648070173250943E-3</v>
      </c>
      <c r="N26" s="118">
        <f t="shared" si="5"/>
        <v>5.9546013212310704</v>
      </c>
      <c r="O26" s="66">
        <f>'Response zone f''n'!AH26</f>
        <v>55.682479114979124</v>
      </c>
      <c r="P26" s="66">
        <f>'Response zone f''n'!AH25</f>
        <v>54.872487699603155</v>
      </c>
      <c r="Q26" s="66">
        <f t="shared" si="6"/>
        <v>8.0999141537596835E-3</v>
      </c>
      <c r="R26" s="66">
        <f t="shared" si="7"/>
        <v>4.4430056055889704</v>
      </c>
      <c r="S26" s="118">
        <f>'Response zone f''n'!AJ26</f>
        <v>20.763668415737207</v>
      </c>
      <c r="T26" s="118">
        <f>'Response zone f''n'!AJ25</f>
        <v>19.822948556015529</v>
      </c>
      <c r="U26" s="118">
        <f t="shared" si="8"/>
        <v>9.4071985972167833E-3</v>
      </c>
      <c r="V26" s="118">
        <f t="shared" si="9"/>
        <v>10.384056699524001</v>
      </c>
      <c r="W26" s="66">
        <f>'Response zone f''n'!AI26</f>
        <v>42.537264799636617</v>
      </c>
      <c r="X26" s="66">
        <f>'Response zone f''n'!AI25</f>
        <v>41.576071698335234</v>
      </c>
      <c r="Y26" s="66">
        <f t="shared" si="10"/>
        <v>9.6119310130138302E-3</v>
      </c>
      <c r="Z26" s="66">
        <f t="shared" si="11"/>
        <v>17.619965542736697</v>
      </c>
      <c r="AA26" s="118">
        <f>'Response zone f''n'!AH26</f>
        <v>55.682479114979124</v>
      </c>
      <c r="AB26" s="118">
        <f>'Response zone f''n'!AH25</f>
        <v>54.872487699603155</v>
      </c>
      <c r="AC26" s="118">
        <f t="shared" si="12"/>
        <v>8.0999141537596835E-3</v>
      </c>
      <c r="AD26" s="118">
        <f t="shared" si="13"/>
        <v>9.932754952554836</v>
      </c>
      <c r="AE26" s="66">
        <f>'Response zone f''n'!H26</f>
        <v>35.86973623502152</v>
      </c>
      <c r="AF26" s="66">
        <f>'Response zone f''n'!H25</f>
        <v>34.913255533289011</v>
      </c>
      <c r="AG26" s="66">
        <f t="shared" si="14"/>
        <v>9.5648070173250943E-3</v>
      </c>
      <c r="AH26" s="66">
        <f t="shared" si="15"/>
        <v>7.7564278683255461</v>
      </c>
      <c r="AI26" s="118">
        <f>'Response zone f''n'!H26</f>
        <v>35.86973623502152</v>
      </c>
      <c r="AJ26" s="118">
        <f>'Response zone f''n'!H25</f>
        <v>34.913255533289011</v>
      </c>
      <c r="AK26" s="118">
        <f t="shared" si="16"/>
        <v>9.5648070173250943E-3</v>
      </c>
      <c r="AL26" s="118">
        <f t="shared" si="17"/>
        <v>4.8053189827373357</v>
      </c>
      <c r="AM26" s="66">
        <f>'Response zone f''n'!H26</f>
        <v>35.86973623502152</v>
      </c>
      <c r="AN26" s="66">
        <f>'Response zone f''n'!H25</f>
        <v>34.913255533289011</v>
      </c>
      <c r="AO26" s="66">
        <f t="shared" si="18"/>
        <v>9.5648070173250943E-3</v>
      </c>
      <c r="AP26" s="66">
        <f t="shared" si="19"/>
        <v>3.7278144252067129</v>
      </c>
      <c r="AQ26" s="118">
        <f>'Response zone f''n'!T26</f>
        <v>65.294568492353335</v>
      </c>
      <c r="AR26" s="118">
        <f>'Response zone f''n'!T25</f>
        <v>64.634811897708275</v>
      </c>
      <c r="AS26" s="118">
        <f t="shared" si="20"/>
        <v>6.5975659464506007E-3</v>
      </c>
      <c r="AT26" s="118">
        <f t="shared" si="21"/>
        <v>17.857137931420905</v>
      </c>
      <c r="AU26" s="66">
        <f>'Response zone f''n'!AF26</f>
        <v>80.372815680755565</v>
      </c>
      <c r="AV26" s="66">
        <f>'Response zone f''n'!AF25</f>
        <v>79.992639940133458</v>
      </c>
      <c r="AW26" s="66">
        <f t="shared" si="22"/>
        <v>3.8017574062210713E-3</v>
      </c>
      <c r="AX26" s="66">
        <f t="shared" si="23"/>
        <v>2.2759901378988454</v>
      </c>
      <c r="AY26" s="118">
        <f>'Response zone f''n'!U26</f>
        <v>45.149293992924996</v>
      </c>
      <c r="AZ26" s="118">
        <f>'Response zone f''n'!U25</f>
        <v>44.214848990116231</v>
      </c>
      <c r="BA26" s="118">
        <f t="shared" si="24"/>
        <v>9.3444500280876492E-3</v>
      </c>
      <c r="BB26" s="118">
        <f t="shared" si="25"/>
        <v>10.646363038229872</v>
      </c>
      <c r="BC26" s="66">
        <f>'Response zone f''n'!T26</f>
        <v>65.294568492353335</v>
      </c>
      <c r="BD26" s="66">
        <f>'Response zone f''n'!T25</f>
        <v>64.634811897708275</v>
      </c>
      <c r="BE26" s="66">
        <f t="shared" si="26"/>
        <v>6.5975659464506007E-3</v>
      </c>
      <c r="BF26" s="66">
        <f t="shared" si="27"/>
        <v>5.1278972483882201</v>
      </c>
      <c r="BG26" s="118">
        <f>'Response zone f''n'!AG26</f>
        <v>69.355222502773856</v>
      </c>
      <c r="BH26" s="118">
        <f>'Response zone f''n'!AG25</f>
        <v>68.765876812247441</v>
      </c>
      <c r="BI26" s="118">
        <f t="shared" si="28"/>
        <v>5.8934569052641449E-3</v>
      </c>
      <c r="BJ26" s="118">
        <f t="shared" si="29"/>
        <v>9.6955072847321038</v>
      </c>
      <c r="BK26" s="66">
        <f>'Response zone f''n'!U26</f>
        <v>45.149293992924996</v>
      </c>
      <c r="BL26" s="66">
        <f>'Response zone f''n'!U25</f>
        <v>44.214848990116231</v>
      </c>
      <c r="BM26" s="66">
        <f t="shared" si="30"/>
        <v>9.3444500280876492E-3</v>
      </c>
      <c r="BN26" s="66">
        <f t="shared" si="31"/>
        <v>76.429922884684416</v>
      </c>
      <c r="BO26" s="118">
        <f>'Response zone f''n'!H26</f>
        <v>35.86973623502152</v>
      </c>
      <c r="BP26" s="118">
        <f>'Response zone f''n'!H25</f>
        <v>34.913255533289011</v>
      </c>
      <c r="BQ26" s="118">
        <f t="shared" si="32"/>
        <v>9.5648070173250943E-3</v>
      </c>
      <c r="BR26" s="118">
        <f t="shared" si="33"/>
        <v>0.40503719304271063</v>
      </c>
      <c r="BS26" s="66">
        <f>'Response zone f''n'!I26</f>
        <v>16.606984668512975</v>
      </c>
      <c r="BT26" s="66">
        <f>'Response zone f''n'!I25</f>
        <v>15.744473877141502</v>
      </c>
      <c r="BU26" s="66">
        <f t="shared" si="34"/>
        <v>8.6251079137147357E-3</v>
      </c>
      <c r="BV26" s="66">
        <f t="shared" si="35"/>
        <v>0</v>
      </c>
      <c r="BW26" s="118">
        <f>'Response zone f''n'!H26</f>
        <v>35.86973623502152</v>
      </c>
      <c r="BX26" s="118">
        <f>'Response zone f''n'!H25</f>
        <v>34.913255533289011</v>
      </c>
      <c r="BY26" s="118">
        <f t="shared" si="36"/>
        <v>9.5648070173250943E-3</v>
      </c>
      <c r="BZ26" s="118">
        <f t="shared" si="37"/>
        <v>0</v>
      </c>
      <c r="CA26" s="66">
        <f>'Response zone f''n'!H26</f>
        <v>35.86973623502152</v>
      </c>
      <c r="CB26" s="66">
        <f>'Response zone f''n'!H25</f>
        <v>34.913255533289011</v>
      </c>
      <c r="CC26" s="66">
        <f t="shared" si="38"/>
        <v>9.5648070173250943E-3</v>
      </c>
      <c r="CD26" s="66">
        <f t="shared" si="39"/>
        <v>0</v>
      </c>
      <c r="CE26" s="118">
        <f>'Response zone f''n'!I26</f>
        <v>16.606984668512975</v>
      </c>
      <c r="CF26" s="118">
        <f>'Response zone f''n'!I25</f>
        <v>15.744473877141502</v>
      </c>
      <c r="CG26" s="118">
        <f t="shared" si="40"/>
        <v>8.6251079137147357E-3</v>
      </c>
      <c r="CH26" s="118">
        <f t="shared" si="41"/>
        <v>13.807513612040452</v>
      </c>
      <c r="CI26" s="66">
        <f>'Response zone f''n'!T26</f>
        <v>65.294568492353335</v>
      </c>
      <c r="CJ26" s="66">
        <f>'Response zone f''n'!T25</f>
        <v>64.634811897708275</v>
      </c>
      <c r="CK26" s="66">
        <f t="shared" si="42"/>
        <v>6.5975659464506007E-3</v>
      </c>
      <c r="CL26" s="66">
        <f t="shared" si="43"/>
        <v>8.5641378644380826</v>
      </c>
      <c r="CM26" s="118">
        <f>'Response zone f''n'!O26</f>
        <v>29.717128948603605</v>
      </c>
      <c r="CN26" s="118">
        <f>'Response zone f''n'!O25</f>
        <v>28.883575187007825</v>
      </c>
      <c r="CO26" s="118">
        <f t="shared" si="44"/>
        <v>8.3355376159578044E-3</v>
      </c>
      <c r="CP26" s="118">
        <f t="shared" si="45"/>
        <v>1.9572675876030521</v>
      </c>
      <c r="CQ26" s="66">
        <f>'Response zone f''n'!U26</f>
        <v>45.149293992924996</v>
      </c>
      <c r="CR26" s="66">
        <f>'Response zone f''n'!U25</f>
        <v>44.214848990116231</v>
      </c>
      <c r="CS26" s="66">
        <f t="shared" si="46"/>
        <v>9.3444500280876492E-3</v>
      </c>
      <c r="CT26" s="66">
        <f t="shared" si="47"/>
        <v>25.929120104688028</v>
      </c>
      <c r="CU26" s="118">
        <f>'Response zone f''n'!AA26</f>
        <v>37.405171916486481</v>
      </c>
      <c r="CV26" s="118">
        <f>'Response zone f''n'!AA25</f>
        <v>36.422688620841349</v>
      </c>
      <c r="CW26" s="118">
        <f t="shared" si="48"/>
        <v>9.8248329564513178E-3</v>
      </c>
      <c r="CX26" s="118">
        <f t="shared" si="49"/>
        <v>50.727041155089147</v>
      </c>
    </row>
    <row r="27" spans="1:102" x14ac:dyDescent="0.25">
      <c r="A27" s="66">
        <v>2035</v>
      </c>
      <c r="B27" s="163">
        <v>25</v>
      </c>
      <c r="C27" s="111">
        <f>'Response zone f''n'!I27</f>
        <v>17.45024348313925</v>
      </c>
      <c r="D27" s="111">
        <f>'Response zone f''n'!I26</f>
        <v>16.606984668512975</v>
      </c>
      <c r="E27" s="118">
        <f t="shared" si="0"/>
        <v>8.4325881462627445E-3</v>
      </c>
      <c r="F27" s="118">
        <f t="shared" si="1"/>
        <v>4.5872756180432885</v>
      </c>
      <c r="G27" s="66">
        <f>'Response zone f''n'!H27</f>
        <v>36.785589418004875</v>
      </c>
      <c r="H27" s="66">
        <f>'Response zone f''n'!H26</f>
        <v>35.86973623502152</v>
      </c>
      <c r="I27" s="66">
        <f t="shared" si="2"/>
        <v>9.1585318298335501E-3</v>
      </c>
      <c r="J27" s="66">
        <f t="shared" si="3"/>
        <v>1.8306271999627184</v>
      </c>
      <c r="K27" s="118">
        <f>'Response zone f''n'!H27</f>
        <v>36.785589418004875</v>
      </c>
      <c r="L27" s="118">
        <f>'Response zone f''n'!H26</f>
        <v>35.86973623502152</v>
      </c>
      <c r="M27" s="118">
        <f t="shared" si="4"/>
        <v>9.1585318298335501E-3</v>
      </c>
      <c r="N27" s="118">
        <f t="shared" si="5"/>
        <v>5.7016733987085821</v>
      </c>
      <c r="O27" s="66">
        <f>'Response zone f''n'!AH27</f>
        <v>56.449656042385364</v>
      </c>
      <c r="P27" s="66">
        <f>'Response zone f''n'!AH26</f>
        <v>55.682479114979124</v>
      </c>
      <c r="Q27" s="66">
        <f t="shared" si="6"/>
        <v>7.6717692740623988E-3</v>
      </c>
      <c r="R27" s="66">
        <f t="shared" si="7"/>
        <v>4.2081574251775402</v>
      </c>
      <c r="S27" s="118">
        <f>'Response zone f''n'!AJ27</f>
        <v>21.677173272938706</v>
      </c>
      <c r="T27" s="118">
        <f>'Response zone f''n'!AJ26</f>
        <v>20.763668415737207</v>
      </c>
      <c r="U27" s="118">
        <f t="shared" si="8"/>
        <v>9.1350485720149872E-3</v>
      </c>
      <c r="V27" s="118">
        <f t="shared" si="9"/>
        <v>10.083646193328411</v>
      </c>
      <c r="W27" s="66">
        <f>'Response zone f''n'!AI27</f>
        <v>43.452730002777109</v>
      </c>
      <c r="X27" s="66">
        <f>'Response zone f''n'!AI26</f>
        <v>42.537264799636617</v>
      </c>
      <c r="Y27" s="66">
        <f t="shared" si="10"/>
        <v>9.1546520314049213E-3</v>
      </c>
      <c r="Z27" s="66">
        <f t="shared" si="11"/>
        <v>16.78171151360792</v>
      </c>
      <c r="AA27" s="118">
        <f>'Response zone f''n'!AH27</f>
        <v>56.449656042385364</v>
      </c>
      <c r="AB27" s="118">
        <f>'Response zone f''n'!AH26</f>
        <v>55.682479114979124</v>
      </c>
      <c r="AC27" s="118">
        <f t="shared" si="12"/>
        <v>7.6717692740623988E-3</v>
      </c>
      <c r="AD27" s="118">
        <f t="shared" si="13"/>
        <v>9.4077298604987352</v>
      </c>
      <c r="AE27" s="66">
        <f>'Response zone f''n'!H27</f>
        <v>36.785589418004875</v>
      </c>
      <c r="AF27" s="66">
        <f>'Response zone f''n'!H26</f>
        <v>35.86973623502152</v>
      </c>
      <c r="AG27" s="66">
        <f t="shared" si="14"/>
        <v>9.1585318298335501E-3</v>
      </c>
      <c r="AH27" s="66">
        <f t="shared" si="15"/>
        <v>7.4269654776300893</v>
      </c>
      <c r="AI27" s="118">
        <f>'Response zone f''n'!H27</f>
        <v>36.785589418004875</v>
      </c>
      <c r="AJ27" s="118">
        <f>'Response zone f''n'!H26</f>
        <v>35.86973623502152</v>
      </c>
      <c r="AK27" s="118">
        <f t="shared" si="16"/>
        <v>9.1585318298335501E-3</v>
      </c>
      <c r="AL27" s="118">
        <f t="shared" si="17"/>
        <v>4.6012080302495288</v>
      </c>
      <c r="AM27" s="66">
        <f>'Response zone f''n'!H27</f>
        <v>36.785589418004875</v>
      </c>
      <c r="AN27" s="66">
        <f>'Response zone f''n'!H26</f>
        <v>35.86973623502152</v>
      </c>
      <c r="AO27" s="66">
        <f t="shared" si="18"/>
        <v>9.1585318298335501E-3</v>
      </c>
      <c r="AP27" s="66">
        <f t="shared" si="19"/>
        <v>3.56947160639278</v>
      </c>
      <c r="AQ27" s="118">
        <f>'Response zone f''n'!T27</f>
        <v>65.917786093574222</v>
      </c>
      <c r="AR27" s="118">
        <f>'Response zone f''n'!T26</f>
        <v>65.294568492353335</v>
      </c>
      <c r="AS27" s="118">
        <f t="shared" si="20"/>
        <v>6.2321760122088675E-3</v>
      </c>
      <c r="AT27" s="118">
        <f t="shared" si="21"/>
        <v>16.868164345182223</v>
      </c>
      <c r="AU27" s="66">
        <f>'Response zone f''n'!AF27</f>
        <v>80.731081058635013</v>
      </c>
      <c r="AV27" s="66">
        <f>'Response zone f''n'!AF26</f>
        <v>80.372815680755565</v>
      </c>
      <c r="AW27" s="66">
        <f t="shared" si="22"/>
        <v>3.5826537787944802E-3</v>
      </c>
      <c r="AX27" s="66">
        <f t="shared" si="23"/>
        <v>2.1448198285085711</v>
      </c>
      <c r="AY27" s="118">
        <f>'Response zone f''n'!U27</f>
        <v>46.038183364547479</v>
      </c>
      <c r="AZ27" s="118">
        <f>'Response zone f''n'!U26</f>
        <v>45.149293992924996</v>
      </c>
      <c r="BA27" s="118">
        <f t="shared" si="24"/>
        <v>8.8888937162248279E-3</v>
      </c>
      <c r="BB27" s="118">
        <f t="shared" si="25"/>
        <v>10.127336464609121</v>
      </c>
      <c r="BC27" s="66">
        <f>'Response zone f''n'!T27</f>
        <v>65.917786093574222</v>
      </c>
      <c r="BD27" s="66">
        <f>'Response zone f''n'!T26</f>
        <v>65.294568492353335</v>
      </c>
      <c r="BE27" s="66">
        <f t="shared" si="26"/>
        <v>6.2321760122088675E-3</v>
      </c>
      <c r="BF27" s="66">
        <f t="shared" si="27"/>
        <v>4.8439012938809443</v>
      </c>
      <c r="BG27" s="118">
        <f>'Response zone f''n'!AG27</f>
        <v>69.911438001845511</v>
      </c>
      <c r="BH27" s="118">
        <f>'Response zone f''n'!AG26</f>
        <v>69.355222502773856</v>
      </c>
      <c r="BI27" s="118">
        <f t="shared" si="28"/>
        <v>5.5621549907165502E-3</v>
      </c>
      <c r="BJ27" s="118">
        <f t="shared" si="29"/>
        <v>9.1504723116125497</v>
      </c>
      <c r="BK27" s="66">
        <f>'Response zone f''n'!U27</f>
        <v>46.038183364547479</v>
      </c>
      <c r="BL27" s="66">
        <f>'Response zone f''n'!U26</f>
        <v>45.149293992924996</v>
      </c>
      <c r="BM27" s="66">
        <f t="shared" si="30"/>
        <v>8.8888937162248279E-3</v>
      </c>
      <c r="BN27" s="66">
        <f t="shared" si="31"/>
        <v>72.703846584779143</v>
      </c>
      <c r="BO27" s="118">
        <f>'Response zone f''n'!H27</f>
        <v>36.785589418004875</v>
      </c>
      <c r="BP27" s="118">
        <f>'Response zone f''n'!H26</f>
        <v>35.86973623502152</v>
      </c>
      <c r="BQ27" s="118">
        <f t="shared" si="32"/>
        <v>9.1585318298335501E-3</v>
      </c>
      <c r="BR27" s="118">
        <f t="shared" si="33"/>
        <v>0.38783281440272255</v>
      </c>
      <c r="BS27" s="66">
        <f>'Response zone f''n'!I27</f>
        <v>17.45024348313925</v>
      </c>
      <c r="BT27" s="66">
        <f>'Response zone f''n'!I26</f>
        <v>16.606984668512975</v>
      </c>
      <c r="BU27" s="66">
        <f t="shared" si="34"/>
        <v>8.4325881462627445E-3</v>
      </c>
      <c r="BV27" s="66">
        <f t="shared" si="35"/>
        <v>0</v>
      </c>
      <c r="BW27" s="118">
        <f>'Response zone f''n'!H27</f>
        <v>36.785589418004875</v>
      </c>
      <c r="BX27" s="118">
        <f>'Response zone f''n'!H26</f>
        <v>35.86973623502152</v>
      </c>
      <c r="BY27" s="118">
        <f t="shared" si="36"/>
        <v>9.1585318298335501E-3</v>
      </c>
      <c r="BZ27" s="118">
        <f t="shared" si="37"/>
        <v>0</v>
      </c>
      <c r="CA27" s="66">
        <f>'Response zone f''n'!H27</f>
        <v>36.785589418004875</v>
      </c>
      <c r="CB27" s="66">
        <f>'Response zone f''n'!H26</f>
        <v>35.86973623502152</v>
      </c>
      <c r="CC27" s="66">
        <f t="shared" si="38"/>
        <v>9.1585318298335501E-3</v>
      </c>
      <c r="CD27" s="66">
        <f t="shared" si="39"/>
        <v>0</v>
      </c>
      <c r="CE27" s="118">
        <f>'Response zone f''n'!I27</f>
        <v>17.45024348313925</v>
      </c>
      <c r="CF27" s="118">
        <f>'Response zone f''n'!I26</f>
        <v>16.606984668512975</v>
      </c>
      <c r="CG27" s="118">
        <f t="shared" si="40"/>
        <v>8.4325881462627445E-3</v>
      </c>
      <c r="CH27" s="118">
        <f t="shared" si="41"/>
        <v>13.499318127847912</v>
      </c>
      <c r="CI27" s="66">
        <f>'Response zone f''n'!T27</f>
        <v>65.917786093574222</v>
      </c>
      <c r="CJ27" s="66">
        <f>'Response zone f''n'!T26</f>
        <v>65.294568492353335</v>
      </c>
      <c r="CK27" s="66">
        <f t="shared" si="42"/>
        <v>6.2321760122088675E-3</v>
      </c>
      <c r="CL27" s="66">
        <f t="shared" si="43"/>
        <v>8.089834189943149</v>
      </c>
      <c r="CM27" s="118">
        <f>'Response zone f''n'!O27</f>
        <v>30.520595816493472</v>
      </c>
      <c r="CN27" s="118">
        <f>'Response zone f''n'!O26</f>
        <v>29.717128948603605</v>
      </c>
      <c r="CO27" s="118">
        <f t="shared" si="44"/>
        <v>8.0346686788986682E-3</v>
      </c>
      <c r="CP27" s="118">
        <f t="shared" si="45"/>
        <v>1.8866205524921964</v>
      </c>
      <c r="CQ27" s="66">
        <f>'Response zone f''n'!U27</f>
        <v>46.038183364547479</v>
      </c>
      <c r="CR27" s="66">
        <f>'Response zone f''n'!U26</f>
        <v>45.149293992924996</v>
      </c>
      <c r="CS27" s="66">
        <f t="shared" si="46"/>
        <v>8.8888937162248279E-3</v>
      </c>
      <c r="CT27" s="66">
        <f t="shared" si="47"/>
        <v>24.66503561718639</v>
      </c>
      <c r="CU27" s="118">
        <f>'Response zone f''n'!AA27</f>
        <v>38.34408974259042</v>
      </c>
      <c r="CV27" s="118">
        <f>'Response zone f''n'!AA26</f>
        <v>37.405171916486481</v>
      </c>
      <c r="CW27" s="118">
        <f t="shared" si="48"/>
        <v>9.3891782610393895E-3</v>
      </c>
      <c r="CX27" s="118">
        <f t="shared" si="49"/>
        <v>48.477692615370977</v>
      </c>
    </row>
    <row r="28" spans="1:102" x14ac:dyDescent="0.25">
      <c r="A28" s="66">
        <v>2036</v>
      </c>
      <c r="B28" s="163">
        <v>26</v>
      </c>
      <c r="C28" s="111">
        <f>'Response zone f''n'!I28</f>
        <v>18.274236475401096</v>
      </c>
      <c r="D28" s="111">
        <f>'Response zone f''n'!I27</f>
        <v>17.45024348313925</v>
      </c>
      <c r="E28" s="118">
        <f t="shared" si="0"/>
        <v>8.239929922618466E-3</v>
      </c>
      <c r="F28" s="118">
        <f t="shared" si="1"/>
        <v>4.4824707400378792</v>
      </c>
      <c r="G28" s="66">
        <f>'Response zone f''n'!H28</f>
        <v>37.663515540199342</v>
      </c>
      <c r="H28" s="66">
        <f>'Response zone f''n'!H27</f>
        <v>36.785589418004875</v>
      </c>
      <c r="I28" s="66">
        <f t="shared" si="2"/>
        <v>8.7792612219446658E-3</v>
      </c>
      <c r="J28" s="66">
        <f t="shared" si="3"/>
        <v>1.7548177685114763</v>
      </c>
      <c r="K28" s="118">
        <f>'Response zone f''n'!H28</f>
        <v>37.663515540199342</v>
      </c>
      <c r="L28" s="118">
        <f>'Response zone f''n'!H27</f>
        <v>36.785589418004875</v>
      </c>
      <c r="M28" s="118">
        <f t="shared" si="4"/>
        <v>8.7792612219446658E-3</v>
      </c>
      <c r="N28" s="118">
        <f t="shared" si="5"/>
        <v>5.4655572639294352</v>
      </c>
      <c r="O28" s="66">
        <f>'Response zone f''n'!AH28</f>
        <v>57.177656991904499</v>
      </c>
      <c r="P28" s="66">
        <f>'Response zone f''n'!AH27</f>
        <v>56.449656042385364</v>
      </c>
      <c r="Q28" s="66">
        <f t="shared" si="6"/>
        <v>7.2800094951913511E-3</v>
      </c>
      <c r="R28" s="66">
        <f t="shared" si="7"/>
        <v>3.993267383070064</v>
      </c>
      <c r="S28" s="118">
        <f>'Response zone f''n'!AJ28</f>
        <v>22.564204745122119</v>
      </c>
      <c r="T28" s="118">
        <f>'Response zone f''n'!AJ27</f>
        <v>21.677173272938706</v>
      </c>
      <c r="U28" s="118">
        <f t="shared" si="8"/>
        <v>8.8703147218341279E-3</v>
      </c>
      <c r="V28" s="118">
        <f t="shared" si="9"/>
        <v>9.7914219692778346</v>
      </c>
      <c r="W28" s="66">
        <f>'Response zone f''n'!AI28</f>
        <v>44.325912008972878</v>
      </c>
      <c r="X28" s="66">
        <f>'Response zone f''n'!AI27</f>
        <v>43.452730002777109</v>
      </c>
      <c r="Y28" s="66">
        <f t="shared" si="10"/>
        <v>8.731820061957692E-3</v>
      </c>
      <c r="Z28" s="66">
        <f t="shared" si="11"/>
        <v>16.006603502331043</v>
      </c>
      <c r="AA28" s="118">
        <f>'Response zone f''n'!AH28</f>
        <v>57.177656991904499</v>
      </c>
      <c r="AB28" s="118">
        <f>'Response zone f''n'!AH27</f>
        <v>56.449656042385364</v>
      </c>
      <c r="AC28" s="118">
        <f t="shared" si="12"/>
        <v>7.2800094951913511E-3</v>
      </c>
      <c r="AD28" s="118">
        <f t="shared" si="13"/>
        <v>8.9273230549541331</v>
      </c>
      <c r="AE28" s="66">
        <f>'Response zone f''n'!H28</f>
        <v>37.663515540199342</v>
      </c>
      <c r="AF28" s="66">
        <f>'Response zone f''n'!H27</f>
        <v>36.785589418004875</v>
      </c>
      <c r="AG28" s="66">
        <f t="shared" si="14"/>
        <v>8.7792612219446658E-3</v>
      </c>
      <c r="AH28" s="66">
        <f t="shared" si="15"/>
        <v>7.1194020205381117</v>
      </c>
      <c r="AI28" s="118">
        <f>'Response zone f''n'!H28</f>
        <v>37.663515540199342</v>
      </c>
      <c r="AJ28" s="118">
        <f>'Response zone f''n'!H27</f>
        <v>36.785589418004875</v>
      </c>
      <c r="AK28" s="118">
        <f t="shared" si="16"/>
        <v>8.7792612219446658E-3</v>
      </c>
      <c r="AL28" s="118">
        <f t="shared" si="17"/>
        <v>4.4106640654437994</v>
      </c>
      <c r="AM28" s="66">
        <f>'Response zone f''n'!H28</f>
        <v>37.663515540199342</v>
      </c>
      <c r="AN28" s="66">
        <f>'Response zone f''n'!H27</f>
        <v>36.785589418004875</v>
      </c>
      <c r="AO28" s="66">
        <f t="shared" si="18"/>
        <v>8.7792612219446658E-3</v>
      </c>
      <c r="AP28" s="66">
        <f t="shared" si="19"/>
        <v>3.4216536273594196</v>
      </c>
      <c r="AQ28" s="118">
        <f>'Response zone f''n'!T28</f>
        <v>66.507724924646439</v>
      </c>
      <c r="AR28" s="118">
        <f>'Response zone f''n'!T27</f>
        <v>65.917786093574222</v>
      </c>
      <c r="AS28" s="118">
        <f t="shared" si="20"/>
        <v>5.899388310722173E-3</v>
      </c>
      <c r="AT28" s="118">
        <f t="shared" si="21"/>
        <v>15.967432782123655</v>
      </c>
      <c r="AU28" s="66">
        <f>'Response zone f''n'!AF28</f>
        <v>81.069471303164619</v>
      </c>
      <c r="AV28" s="66">
        <f>'Response zone f''n'!AF27</f>
        <v>80.731081058635013</v>
      </c>
      <c r="AW28" s="66">
        <f t="shared" si="22"/>
        <v>3.3839024452960585E-3</v>
      </c>
      <c r="AX28" s="66">
        <f t="shared" si="23"/>
        <v>2.025833784265866</v>
      </c>
      <c r="AY28" s="118">
        <f>'Response zone f''n'!U28</f>
        <v>46.88505381268174</v>
      </c>
      <c r="AZ28" s="118">
        <f>'Response zone f''n'!U27</f>
        <v>46.038183364547479</v>
      </c>
      <c r="BA28" s="118">
        <f t="shared" si="24"/>
        <v>8.4687044813426121E-3</v>
      </c>
      <c r="BB28" s="118">
        <f t="shared" si="25"/>
        <v>9.6486044765450121</v>
      </c>
      <c r="BC28" s="66">
        <f>'Response zone f''n'!T28</f>
        <v>66.507724924646439</v>
      </c>
      <c r="BD28" s="66">
        <f>'Response zone f''n'!T27</f>
        <v>65.917786093574222</v>
      </c>
      <c r="BE28" s="66">
        <f t="shared" si="26"/>
        <v>5.899388310722173E-3</v>
      </c>
      <c r="BF28" s="66">
        <f t="shared" si="27"/>
        <v>4.5852451239234258</v>
      </c>
      <c r="BG28" s="118">
        <f>'Response zone f''n'!AG28</f>
        <v>70.437524460508499</v>
      </c>
      <c r="BH28" s="118">
        <f>'Response zone f''n'!AG27</f>
        <v>69.911438001845511</v>
      </c>
      <c r="BI28" s="118">
        <f t="shared" si="28"/>
        <v>5.2608645866298789E-3</v>
      </c>
      <c r="BJ28" s="118">
        <f t="shared" si="29"/>
        <v>8.6548101977464142</v>
      </c>
      <c r="BK28" s="66">
        <f>'Response zone f''n'!U28</f>
        <v>46.88505381268174</v>
      </c>
      <c r="BL28" s="66">
        <f>'Response zone f''n'!U27</f>
        <v>46.038183364547479</v>
      </c>
      <c r="BM28" s="66">
        <f t="shared" si="30"/>
        <v>8.4687044813426121E-3</v>
      </c>
      <c r="BN28" s="66">
        <f t="shared" si="31"/>
        <v>69.267043913408372</v>
      </c>
      <c r="BO28" s="118">
        <f>'Response zone f''n'!H28</f>
        <v>37.663515540199342</v>
      </c>
      <c r="BP28" s="118">
        <f>'Response zone f''n'!H27</f>
        <v>36.785589418004875</v>
      </c>
      <c r="BQ28" s="118">
        <f t="shared" si="32"/>
        <v>8.7792612219446658E-3</v>
      </c>
      <c r="BR28" s="118">
        <f t="shared" si="33"/>
        <v>0.37177198827788166</v>
      </c>
      <c r="BS28" s="66">
        <f>'Response zone f''n'!I28</f>
        <v>18.274236475401096</v>
      </c>
      <c r="BT28" s="66">
        <f>'Response zone f''n'!I27</f>
        <v>17.45024348313925</v>
      </c>
      <c r="BU28" s="66">
        <f t="shared" si="34"/>
        <v>8.239929922618466E-3</v>
      </c>
      <c r="BV28" s="66">
        <f t="shared" si="35"/>
        <v>0</v>
      </c>
      <c r="BW28" s="118">
        <f>'Response zone f''n'!H28</f>
        <v>37.663515540199342</v>
      </c>
      <c r="BX28" s="118">
        <f>'Response zone f''n'!H27</f>
        <v>36.785589418004875</v>
      </c>
      <c r="BY28" s="118">
        <f t="shared" si="36"/>
        <v>8.7792612219446658E-3</v>
      </c>
      <c r="BZ28" s="118">
        <f t="shared" si="37"/>
        <v>0</v>
      </c>
      <c r="CA28" s="66">
        <f>'Response zone f''n'!H28</f>
        <v>37.663515540199342</v>
      </c>
      <c r="CB28" s="66">
        <f>'Response zone f''n'!H27</f>
        <v>36.785589418004875</v>
      </c>
      <c r="CC28" s="66">
        <f t="shared" si="38"/>
        <v>8.7792612219446658E-3</v>
      </c>
      <c r="CD28" s="66">
        <f t="shared" si="39"/>
        <v>0</v>
      </c>
      <c r="CE28" s="118">
        <f>'Response zone f''n'!I28</f>
        <v>18.274236475401096</v>
      </c>
      <c r="CF28" s="118">
        <f>'Response zone f''n'!I27</f>
        <v>17.45024348313925</v>
      </c>
      <c r="CG28" s="118">
        <f t="shared" si="40"/>
        <v>8.239929922618466E-3</v>
      </c>
      <c r="CH28" s="118">
        <f t="shared" si="41"/>
        <v>13.190900995905707</v>
      </c>
      <c r="CI28" s="66">
        <f>'Response zone f''n'!T28</f>
        <v>66.507724924646439</v>
      </c>
      <c r="CJ28" s="66">
        <f>'Response zone f''n'!T27</f>
        <v>65.917786093574222</v>
      </c>
      <c r="CK28" s="66">
        <f t="shared" si="42"/>
        <v>5.899388310722173E-3</v>
      </c>
      <c r="CL28" s="66">
        <f t="shared" si="43"/>
        <v>7.6578506708311043</v>
      </c>
      <c r="CM28" s="118">
        <f>'Response zone f''n'!O28</f>
        <v>31.295761374359941</v>
      </c>
      <c r="CN28" s="118">
        <f>'Response zone f''n'!O27</f>
        <v>30.520595816493472</v>
      </c>
      <c r="CO28" s="118">
        <f t="shared" si="44"/>
        <v>7.7516555786646887E-3</v>
      </c>
      <c r="CP28" s="118">
        <f t="shared" si="45"/>
        <v>1.8201662464262556</v>
      </c>
      <c r="CQ28" s="66">
        <f>'Response zone f''n'!U28</f>
        <v>46.88505381268174</v>
      </c>
      <c r="CR28" s="66">
        <f>'Response zone f''n'!U27</f>
        <v>46.038183364547479</v>
      </c>
      <c r="CS28" s="66">
        <f t="shared" si="46"/>
        <v>8.4687044813426121E-3</v>
      </c>
      <c r="CT28" s="66">
        <f t="shared" si="47"/>
        <v>23.499088225396697</v>
      </c>
      <c r="CU28" s="118">
        <f>'Response zone f''n'!AA28</f>
        <v>39.242454574866592</v>
      </c>
      <c r="CV28" s="118">
        <f>'Response zone f''n'!AA27</f>
        <v>38.34408974259042</v>
      </c>
      <c r="CW28" s="118">
        <f t="shared" si="48"/>
        <v>8.9836483227617239E-3</v>
      </c>
      <c r="CX28" s="118">
        <f t="shared" si="49"/>
        <v>46.383882577091995</v>
      </c>
    </row>
    <row r="29" spans="1:102" x14ac:dyDescent="0.25">
      <c r="A29" s="66">
        <v>2037</v>
      </c>
      <c r="B29" s="163">
        <v>27</v>
      </c>
      <c r="C29" s="111">
        <f>'Response zone f''n'!I29</f>
        <v>19.079086343853842</v>
      </c>
      <c r="D29" s="111">
        <f>'Response zone f''n'!I28</f>
        <v>18.274236475401096</v>
      </c>
      <c r="E29" s="118">
        <f t="shared" si="0"/>
        <v>8.0484986845274515E-3</v>
      </c>
      <c r="F29" s="118">
        <f t="shared" si="1"/>
        <v>4.3783333345586444</v>
      </c>
      <c r="G29" s="66">
        <f>'Response zone f''n'!H29</f>
        <v>38.505983344295892</v>
      </c>
      <c r="H29" s="66">
        <f>'Response zone f''n'!H28</f>
        <v>37.663515540199342</v>
      </c>
      <c r="I29" s="66">
        <f t="shared" si="2"/>
        <v>8.4246780409655032E-3</v>
      </c>
      <c r="J29" s="66">
        <f t="shared" si="3"/>
        <v>1.6839429134790016</v>
      </c>
      <c r="K29" s="118">
        <f>'Response zone f''n'!H29</f>
        <v>38.505983344295892</v>
      </c>
      <c r="L29" s="118">
        <f>'Response zone f''n'!H28</f>
        <v>37.663515540199342</v>
      </c>
      <c r="M29" s="118">
        <f t="shared" si="4"/>
        <v>8.4246780409655032E-3</v>
      </c>
      <c r="N29" s="118">
        <f t="shared" si="5"/>
        <v>5.2448103660442635</v>
      </c>
      <c r="O29" s="66">
        <f>'Response zone f''n'!AH29</f>
        <v>57.869703408355008</v>
      </c>
      <c r="P29" s="66">
        <f>'Response zone f''n'!AH28</f>
        <v>57.177656991904499</v>
      </c>
      <c r="Q29" s="66">
        <f t="shared" si="6"/>
        <v>6.9204641645050913E-3</v>
      </c>
      <c r="R29" s="66">
        <f t="shared" si="7"/>
        <v>3.7960477719262955</v>
      </c>
      <c r="S29" s="118">
        <f>'Response zone f''n'!AJ29</f>
        <v>23.425565594775662</v>
      </c>
      <c r="T29" s="118">
        <f>'Response zone f''n'!AJ28</f>
        <v>22.564204745122119</v>
      </c>
      <c r="U29" s="118">
        <f t="shared" si="8"/>
        <v>8.6136084965354343E-3</v>
      </c>
      <c r="V29" s="118">
        <f t="shared" si="9"/>
        <v>9.5080589711360624</v>
      </c>
      <c r="W29" s="66">
        <f>'Response zone f''n'!AI29</f>
        <v>45.159912705027033</v>
      </c>
      <c r="X29" s="66">
        <f>'Response zone f''n'!AI28</f>
        <v>44.325912008972878</v>
      </c>
      <c r="Y29" s="66">
        <f t="shared" si="10"/>
        <v>8.3400069605415444E-3</v>
      </c>
      <c r="Z29" s="66">
        <f t="shared" si="11"/>
        <v>15.288357258491155</v>
      </c>
      <c r="AA29" s="118">
        <f>'Response zone f''n'!AH29</f>
        <v>57.869703408355008</v>
      </c>
      <c r="AB29" s="118">
        <f>'Response zone f''n'!AH28</f>
        <v>57.177656991904499</v>
      </c>
      <c r="AC29" s="118">
        <f t="shared" si="12"/>
        <v>6.9204641645050913E-3</v>
      </c>
      <c r="AD29" s="118">
        <f t="shared" si="13"/>
        <v>8.4864201520037046</v>
      </c>
      <c r="AE29" s="66">
        <f>'Response zone f''n'!H29</f>
        <v>38.505983344295892</v>
      </c>
      <c r="AF29" s="66">
        <f>'Response zone f''n'!H28</f>
        <v>37.663515540199342</v>
      </c>
      <c r="AG29" s="66">
        <f t="shared" si="14"/>
        <v>8.4246780409655032E-3</v>
      </c>
      <c r="AH29" s="66">
        <f t="shared" si="15"/>
        <v>6.8318584389891504</v>
      </c>
      <c r="AI29" s="118">
        <f>'Response zone f''n'!H29</f>
        <v>38.505983344295892</v>
      </c>
      <c r="AJ29" s="118">
        <f>'Response zone f''n'!H28</f>
        <v>37.663515540199342</v>
      </c>
      <c r="AK29" s="118">
        <f t="shared" si="16"/>
        <v>8.4246780409655032E-3</v>
      </c>
      <c r="AL29" s="118">
        <f t="shared" si="17"/>
        <v>4.2325229605127488</v>
      </c>
      <c r="AM29" s="66">
        <f>'Response zone f''n'!H29</f>
        <v>38.505983344295892</v>
      </c>
      <c r="AN29" s="66">
        <f>'Response zone f''n'!H28</f>
        <v>37.663515540199342</v>
      </c>
      <c r="AO29" s="66">
        <f t="shared" si="18"/>
        <v>8.4246780409655032E-3</v>
      </c>
      <c r="AP29" s="66">
        <f t="shared" si="19"/>
        <v>3.2834573945869714</v>
      </c>
      <c r="AQ29" s="118">
        <f>'Response zone f''n'!T29</f>
        <v>67.067252047196689</v>
      </c>
      <c r="AR29" s="118">
        <f>'Response zone f''n'!T28</f>
        <v>66.507724924646439</v>
      </c>
      <c r="AS29" s="118">
        <f t="shared" si="20"/>
        <v>5.595271225502501E-3</v>
      </c>
      <c r="AT29" s="118">
        <f t="shared" si="21"/>
        <v>15.144301830171445</v>
      </c>
      <c r="AU29" s="66">
        <f>'Response zone f''n'!AF29</f>
        <v>81.389766378699917</v>
      </c>
      <c r="AV29" s="66">
        <f>'Response zone f''n'!AF28</f>
        <v>81.069471303164619</v>
      </c>
      <c r="AW29" s="66">
        <f t="shared" si="22"/>
        <v>3.2029507553529867E-3</v>
      </c>
      <c r="AX29" s="66">
        <f t="shared" si="23"/>
        <v>1.9175038153223893</v>
      </c>
      <c r="AY29" s="118">
        <f>'Response zone f''n'!U29</f>
        <v>47.693076259358982</v>
      </c>
      <c r="AZ29" s="118">
        <f>'Response zone f''n'!U28</f>
        <v>46.88505381268174</v>
      </c>
      <c r="BA29" s="118">
        <f t="shared" si="24"/>
        <v>8.0802244667724215E-3</v>
      </c>
      <c r="BB29" s="118">
        <f t="shared" si="25"/>
        <v>9.205999587463328</v>
      </c>
      <c r="BC29" s="66">
        <f>'Response zone f''n'!T29</f>
        <v>67.067252047196689</v>
      </c>
      <c r="BD29" s="66">
        <f>'Response zone f''n'!T28</f>
        <v>66.507724924646439</v>
      </c>
      <c r="BE29" s="66">
        <f t="shared" si="26"/>
        <v>5.595271225502501E-3</v>
      </c>
      <c r="BF29" s="66">
        <f t="shared" si="27"/>
        <v>4.3488729258819987</v>
      </c>
      <c r="BG29" s="118">
        <f>'Response zone f''n'!AG29</f>
        <v>70.936115606479277</v>
      </c>
      <c r="BH29" s="118">
        <f>'Response zone f''n'!AG28</f>
        <v>70.437524460508499</v>
      </c>
      <c r="BI29" s="118">
        <f t="shared" si="28"/>
        <v>4.9859114597077788E-3</v>
      </c>
      <c r="BJ29" s="118">
        <f t="shared" si="29"/>
        <v>8.2024763488890589</v>
      </c>
      <c r="BK29" s="66">
        <f>'Response zone f''n'!U29</f>
        <v>47.693076259358982</v>
      </c>
      <c r="BL29" s="66">
        <f>'Response zone f''n'!U28</f>
        <v>46.88505381268174</v>
      </c>
      <c r="BM29" s="66">
        <f t="shared" si="30"/>
        <v>8.0802244667724215E-3</v>
      </c>
      <c r="BN29" s="66">
        <f t="shared" si="31"/>
        <v>66.089596608688055</v>
      </c>
      <c r="BO29" s="118">
        <f>'Response zone f''n'!H29</f>
        <v>38.505983344295892</v>
      </c>
      <c r="BP29" s="118">
        <f>'Response zone f''n'!H28</f>
        <v>37.663515540199342</v>
      </c>
      <c r="BQ29" s="118">
        <f t="shared" si="32"/>
        <v>8.4246780409655032E-3</v>
      </c>
      <c r="BR29" s="118">
        <f t="shared" si="33"/>
        <v>0.35675659109696495</v>
      </c>
      <c r="BS29" s="66">
        <f>'Response zone f''n'!I29</f>
        <v>19.079086343853842</v>
      </c>
      <c r="BT29" s="66">
        <f>'Response zone f''n'!I28</f>
        <v>18.274236475401096</v>
      </c>
      <c r="BU29" s="66">
        <f t="shared" si="34"/>
        <v>8.0484986845274515E-3</v>
      </c>
      <c r="BV29" s="66">
        <f t="shared" si="35"/>
        <v>0</v>
      </c>
      <c r="BW29" s="118">
        <f>'Response zone f''n'!H29</f>
        <v>38.505983344295892</v>
      </c>
      <c r="BX29" s="118">
        <f>'Response zone f''n'!H28</f>
        <v>37.663515540199342</v>
      </c>
      <c r="BY29" s="118">
        <f t="shared" si="36"/>
        <v>8.4246780409655032E-3</v>
      </c>
      <c r="BZ29" s="118">
        <f t="shared" si="37"/>
        <v>0</v>
      </c>
      <c r="CA29" s="66">
        <f>'Response zone f''n'!H29</f>
        <v>38.505983344295892</v>
      </c>
      <c r="CB29" s="66">
        <f>'Response zone f''n'!H28</f>
        <v>37.663515540199342</v>
      </c>
      <c r="CC29" s="66">
        <f t="shared" si="38"/>
        <v>8.4246780409655032E-3</v>
      </c>
      <c r="CD29" s="66">
        <f t="shared" si="39"/>
        <v>0</v>
      </c>
      <c r="CE29" s="118">
        <f>'Response zone f''n'!I29</f>
        <v>19.079086343853842</v>
      </c>
      <c r="CF29" s="118">
        <f>'Response zone f''n'!I28</f>
        <v>18.274236475401096</v>
      </c>
      <c r="CG29" s="118">
        <f t="shared" si="40"/>
        <v>8.0484986845274515E-3</v>
      </c>
      <c r="CH29" s="118">
        <f t="shared" si="41"/>
        <v>12.884448085153307</v>
      </c>
      <c r="CI29" s="66">
        <f>'Response zone f''n'!T29</f>
        <v>67.067252047196689</v>
      </c>
      <c r="CJ29" s="66">
        <f>'Response zone f''n'!T28</f>
        <v>66.507724924646439</v>
      </c>
      <c r="CK29" s="66">
        <f t="shared" si="42"/>
        <v>5.595271225502501E-3</v>
      </c>
      <c r="CL29" s="66">
        <f t="shared" si="43"/>
        <v>7.2630837725701598</v>
      </c>
      <c r="CM29" s="118">
        <f>'Response zone f''n'!O29</f>
        <v>32.044269072197551</v>
      </c>
      <c r="CN29" s="118">
        <f>'Response zone f''n'!O28</f>
        <v>31.295761374359941</v>
      </c>
      <c r="CO29" s="118">
        <f t="shared" si="44"/>
        <v>7.4850769783760991E-3</v>
      </c>
      <c r="CP29" s="118">
        <f t="shared" si="45"/>
        <v>1.7575709252924918</v>
      </c>
      <c r="CQ29" s="66">
        <f>'Response zone f''n'!U29</f>
        <v>47.693076259358982</v>
      </c>
      <c r="CR29" s="66">
        <f>'Response zone f''n'!U28</f>
        <v>46.88505381268174</v>
      </c>
      <c r="CS29" s="66">
        <f t="shared" si="46"/>
        <v>8.0802244667724215E-3</v>
      </c>
      <c r="CT29" s="66">
        <f t="shared" si="47"/>
        <v>22.421128053767113</v>
      </c>
      <c r="CU29" s="118">
        <f>'Response zone f''n'!AA29</f>
        <v>40.103010796390961</v>
      </c>
      <c r="CV29" s="118">
        <f>'Response zone f''n'!AA28</f>
        <v>39.242454574866592</v>
      </c>
      <c r="CW29" s="118">
        <f t="shared" si="48"/>
        <v>8.6055622152436933E-3</v>
      </c>
      <c r="CX29" s="118">
        <f t="shared" si="49"/>
        <v>44.431769027554154</v>
      </c>
    </row>
    <row r="30" spans="1:102" x14ac:dyDescent="0.25">
      <c r="A30" s="66">
        <v>2038</v>
      </c>
      <c r="B30" s="163">
        <v>28</v>
      </c>
      <c r="C30" s="111">
        <f>'Response zone f''n'!I30</f>
        <v>19.865019963352246</v>
      </c>
      <c r="D30" s="111">
        <f>'Response zone f''n'!I29</f>
        <v>19.079086343853842</v>
      </c>
      <c r="E30" s="118">
        <f t="shared" si="0"/>
        <v>7.859336194984046E-3</v>
      </c>
      <c r="F30" s="118">
        <f t="shared" si="1"/>
        <v>4.275430114209219</v>
      </c>
      <c r="G30" s="66">
        <f>'Response zone f''n'!H30</f>
        <v>39.315252590776865</v>
      </c>
      <c r="H30" s="66">
        <f>'Response zone f''n'!H29</f>
        <v>38.505983344295892</v>
      </c>
      <c r="I30" s="66">
        <f t="shared" si="2"/>
        <v>8.0926924648097292E-3</v>
      </c>
      <c r="J30" s="66">
        <f t="shared" si="3"/>
        <v>1.6175849166954603</v>
      </c>
      <c r="K30" s="118">
        <f>'Response zone f''n'!H30</f>
        <v>39.315252590776865</v>
      </c>
      <c r="L30" s="118">
        <f>'Response zone f''n'!H29</f>
        <v>38.505983344295892</v>
      </c>
      <c r="M30" s="118">
        <f t="shared" si="4"/>
        <v>8.0926924648097292E-3</v>
      </c>
      <c r="N30" s="118">
        <f t="shared" si="5"/>
        <v>5.0381316796028015</v>
      </c>
      <c r="O30" s="66">
        <f>'Response zone f''n'!AH30</f>
        <v>58.528658918415388</v>
      </c>
      <c r="P30" s="66">
        <f>'Response zone f''n'!AH29</f>
        <v>57.869703408355008</v>
      </c>
      <c r="Q30" s="66">
        <f t="shared" si="6"/>
        <v>6.5895551006038035E-3</v>
      </c>
      <c r="R30" s="66">
        <f t="shared" si="7"/>
        <v>3.6145358697080239</v>
      </c>
      <c r="S30" s="118">
        <f>'Response zone f''n'!AJ30</f>
        <v>24.262094460103604</v>
      </c>
      <c r="T30" s="118">
        <f>'Response zone f''n'!AJ29</f>
        <v>23.425565594775662</v>
      </c>
      <c r="U30" s="118">
        <f t="shared" si="8"/>
        <v>8.3652886532794221E-3</v>
      </c>
      <c r="V30" s="118">
        <f t="shared" si="9"/>
        <v>9.2339532099639499</v>
      </c>
      <c r="W30" s="66">
        <f>'Response zone f''n'!AI30</f>
        <v>45.957532185956332</v>
      </c>
      <c r="X30" s="66">
        <f>'Response zone f''n'!AI29</f>
        <v>45.159912705027033</v>
      </c>
      <c r="Y30" s="66">
        <f t="shared" si="10"/>
        <v>7.9761948092929909E-3</v>
      </c>
      <c r="Z30" s="66">
        <f t="shared" si="11"/>
        <v>14.62144053173258</v>
      </c>
      <c r="AA30" s="118">
        <f>'Response zone f''n'!AH30</f>
        <v>58.528658918415388</v>
      </c>
      <c r="AB30" s="118">
        <f>'Response zone f''n'!AH29</f>
        <v>57.869703408355008</v>
      </c>
      <c r="AC30" s="118">
        <f t="shared" si="12"/>
        <v>6.5895551006038035E-3</v>
      </c>
      <c r="AD30" s="118">
        <f t="shared" si="13"/>
        <v>8.080633302795535</v>
      </c>
      <c r="AE30" s="66">
        <f>'Response zone f''n'!H30</f>
        <v>39.315252590776865</v>
      </c>
      <c r="AF30" s="66">
        <f>'Response zone f''n'!H29</f>
        <v>38.505983344295892</v>
      </c>
      <c r="AG30" s="66">
        <f t="shared" si="14"/>
        <v>8.0926924648097292E-3</v>
      </c>
      <c r="AH30" s="66">
        <f t="shared" si="15"/>
        <v>6.5626400250564361</v>
      </c>
      <c r="AI30" s="118">
        <f>'Response zone f''n'!H30</f>
        <v>39.315252590776865</v>
      </c>
      <c r="AJ30" s="118">
        <f>'Response zone f''n'!H29</f>
        <v>38.505983344295892</v>
      </c>
      <c r="AK30" s="118">
        <f t="shared" si="16"/>
        <v>8.0926924648097292E-3</v>
      </c>
      <c r="AL30" s="118">
        <f t="shared" si="17"/>
        <v>4.0657347975935485</v>
      </c>
      <c r="AM30" s="66">
        <f>'Response zone f''n'!H30</f>
        <v>39.315252590776865</v>
      </c>
      <c r="AN30" s="66">
        <f>'Response zone f''n'!H29</f>
        <v>38.505983344295892</v>
      </c>
      <c r="AO30" s="66">
        <f t="shared" si="18"/>
        <v>8.0926924648097292E-3</v>
      </c>
      <c r="AP30" s="66">
        <f t="shared" si="19"/>
        <v>3.1540684150171399</v>
      </c>
      <c r="AQ30" s="118">
        <f>'Response zone f''n'!T30</f>
        <v>67.598900265333867</v>
      </c>
      <c r="AR30" s="118">
        <f>'Response zone f''n'!T29</f>
        <v>67.067252047196689</v>
      </c>
      <c r="AS30" s="118">
        <f t="shared" si="20"/>
        <v>5.3164821813717822E-3</v>
      </c>
      <c r="AT30" s="118">
        <f t="shared" si="21"/>
        <v>14.389724391276797</v>
      </c>
      <c r="AU30" s="66">
        <f>'Response zone f''n'!AF30</f>
        <v>81.693530730276692</v>
      </c>
      <c r="AV30" s="66">
        <f>'Response zone f''n'!AF29</f>
        <v>81.389766378699917</v>
      </c>
      <c r="AW30" s="66">
        <f t="shared" si="22"/>
        <v>3.0376435157677406E-3</v>
      </c>
      <c r="AX30" s="66">
        <f t="shared" si="23"/>
        <v>1.8185396766838642</v>
      </c>
      <c r="AY30" s="118">
        <f>'Response zone f''n'!U30</f>
        <v>48.465101937872376</v>
      </c>
      <c r="AZ30" s="118">
        <f>'Response zone f''n'!U29</f>
        <v>47.693076259358982</v>
      </c>
      <c r="BA30" s="118">
        <f t="shared" si="24"/>
        <v>7.7202567851339414E-3</v>
      </c>
      <c r="BB30" s="118">
        <f t="shared" si="25"/>
        <v>8.7958795045013662</v>
      </c>
      <c r="BC30" s="66">
        <f>'Response zone f''n'!T30</f>
        <v>67.598900265333867</v>
      </c>
      <c r="BD30" s="66">
        <f>'Response zone f''n'!T29</f>
        <v>67.067252047196689</v>
      </c>
      <c r="BE30" s="66">
        <f t="shared" si="26"/>
        <v>5.3164821813717822E-3</v>
      </c>
      <c r="BF30" s="66">
        <f t="shared" si="27"/>
        <v>4.1321867140453739</v>
      </c>
      <c r="BG30" s="118">
        <f>'Response zone f''n'!AG30</f>
        <v>71.409533628543471</v>
      </c>
      <c r="BH30" s="118">
        <f>'Response zone f''n'!AG29</f>
        <v>70.936115606479277</v>
      </c>
      <c r="BI30" s="118">
        <f t="shared" si="28"/>
        <v>4.7341802206419458E-3</v>
      </c>
      <c r="BJ30" s="118">
        <f t="shared" si="29"/>
        <v>7.7883455422350929</v>
      </c>
      <c r="BK30" s="66">
        <f>'Response zone f''n'!U30</f>
        <v>48.465101937872376</v>
      </c>
      <c r="BL30" s="66">
        <f>'Response zone f''n'!U29</f>
        <v>47.693076259358982</v>
      </c>
      <c r="BM30" s="66">
        <f t="shared" si="30"/>
        <v>7.7202567851339414E-3</v>
      </c>
      <c r="BN30" s="66">
        <f t="shared" si="31"/>
        <v>63.145356758733172</v>
      </c>
      <c r="BO30" s="118">
        <f>'Response zone f''n'!H30</f>
        <v>39.315252590776865</v>
      </c>
      <c r="BP30" s="118">
        <f>'Response zone f''n'!H29</f>
        <v>38.505983344295892</v>
      </c>
      <c r="BQ30" s="118">
        <f t="shared" si="32"/>
        <v>8.0926924648097292E-3</v>
      </c>
      <c r="BR30" s="118">
        <f t="shared" si="33"/>
        <v>0.34269812597025229</v>
      </c>
      <c r="BS30" s="66">
        <f>'Response zone f''n'!I30</f>
        <v>19.865019963352246</v>
      </c>
      <c r="BT30" s="66">
        <f>'Response zone f''n'!I29</f>
        <v>19.079086343853842</v>
      </c>
      <c r="BU30" s="66">
        <f t="shared" si="34"/>
        <v>7.859336194984046E-3</v>
      </c>
      <c r="BV30" s="66">
        <f t="shared" si="35"/>
        <v>0</v>
      </c>
      <c r="BW30" s="118">
        <f>'Response zone f''n'!H30</f>
        <v>39.315252590776865</v>
      </c>
      <c r="BX30" s="118">
        <f>'Response zone f''n'!H29</f>
        <v>38.505983344295892</v>
      </c>
      <c r="BY30" s="118">
        <f t="shared" si="36"/>
        <v>8.0926924648097292E-3</v>
      </c>
      <c r="BZ30" s="118">
        <f t="shared" si="37"/>
        <v>0</v>
      </c>
      <c r="CA30" s="66">
        <f>'Response zone f''n'!H30</f>
        <v>39.315252590776865</v>
      </c>
      <c r="CB30" s="66">
        <f>'Response zone f''n'!H29</f>
        <v>38.505983344295892</v>
      </c>
      <c r="CC30" s="66">
        <f t="shared" si="38"/>
        <v>8.0926924648097292E-3</v>
      </c>
      <c r="CD30" s="66">
        <f t="shared" si="39"/>
        <v>0</v>
      </c>
      <c r="CE30" s="118">
        <f>'Response zone f''n'!I30</f>
        <v>19.865019963352246</v>
      </c>
      <c r="CF30" s="118">
        <f>'Response zone f''n'!I29</f>
        <v>19.079086343853842</v>
      </c>
      <c r="CG30" s="118">
        <f t="shared" si="40"/>
        <v>7.859336194984046E-3</v>
      </c>
      <c r="CH30" s="118">
        <f t="shared" si="41"/>
        <v>12.581627103040734</v>
      </c>
      <c r="CI30" s="66">
        <f>'Response zone f''n'!T30</f>
        <v>67.598900265333867</v>
      </c>
      <c r="CJ30" s="66">
        <f>'Response zone f''n'!T29</f>
        <v>67.067252047196689</v>
      </c>
      <c r="CK30" s="66">
        <f t="shared" si="42"/>
        <v>5.3164821813717822E-3</v>
      </c>
      <c r="CL30" s="66">
        <f t="shared" si="43"/>
        <v>6.9011945806455417</v>
      </c>
      <c r="CM30" s="118">
        <f>'Response zone f''n'!O30</f>
        <v>32.767633605553577</v>
      </c>
      <c r="CN30" s="118">
        <f>'Response zone f''n'!O29</f>
        <v>32.044269072197551</v>
      </c>
      <c r="CO30" s="118">
        <f t="shared" si="44"/>
        <v>7.2336453335602614E-3</v>
      </c>
      <c r="CP30" s="118">
        <f t="shared" si="45"/>
        <v>1.6985322607732849</v>
      </c>
      <c r="CQ30" s="66">
        <f>'Response zone f''n'!U30</f>
        <v>48.465101937872376</v>
      </c>
      <c r="CR30" s="66">
        <f>'Response zone f''n'!U29</f>
        <v>47.693076259358982</v>
      </c>
      <c r="CS30" s="66">
        <f t="shared" si="46"/>
        <v>7.7202567851339414E-3</v>
      </c>
      <c r="CT30" s="66">
        <f t="shared" si="47"/>
        <v>21.422284331241435</v>
      </c>
      <c r="CU30" s="118">
        <f>'Response zone f''n'!AA30</f>
        <v>40.928261961744425</v>
      </c>
      <c r="CV30" s="118">
        <f>'Response zone f''n'!AA29</f>
        <v>40.103010796390961</v>
      </c>
      <c r="CW30" s="118">
        <f t="shared" si="48"/>
        <v>8.2525116535346402E-3</v>
      </c>
      <c r="CX30" s="118">
        <f t="shared" si="49"/>
        <v>42.608917641375349</v>
      </c>
    </row>
    <row r="31" spans="1:102" x14ac:dyDescent="0.25">
      <c r="A31" s="66">
        <v>2039</v>
      </c>
      <c r="B31" s="163">
        <v>29</v>
      </c>
      <c r="C31" s="111">
        <f>'Response zone f''n'!I31</f>
        <v>20.632342764662106</v>
      </c>
      <c r="D31" s="111">
        <f>'Response zone f''n'!I30</f>
        <v>19.865019963352246</v>
      </c>
      <c r="E31" s="118">
        <f t="shared" si="0"/>
        <v>7.6732280130985941E-3</v>
      </c>
      <c r="F31" s="118">
        <f t="shared" si="1"/>
        <v>4.1741884182703668</v>
      </c>
      <c r="G31" s="66">
        <f>'Response zone f''n'!H31</f>
        <v>40.093394590520923</v>
      </c>
      <c r="H31" s="66">
        <f>'Response zone f''n'!H30</f>
        <v>39.315252590776865</v>
      </c>
      <c r="I31" s="66">
        <f t="shared" si="2"/>
        <v>7.7814199974405793E-3</v>
      </c>
      <c r="J31" s="66">
        <f t="shared" si="3"/>
        <v>1.5553671010070007</v>
      </c>
      <c r="K31" s="118">
        <f>'Response zone f''n'!H31</f>
        <v>40.093394590520923</v>
      </c>
      <c r="L31" s="118">
        <f>'Response zone f''n'!H30</f>
        <v>39.315252590776865</v>
      </c>
      <c r="M31" s="118">
        <f t="shared" si="4"/>
        <v>7.7814199974405793E-3</v>
      </c>
      <c r="N31" s="118">
        <f t="shared" si="5"/>
        <v>4.8443480055462445</v>
      </c>
      <c r="O31" s="66">
        <f>'Response zone f''n'!AH31</f>
        <v>59.157078655342218</v>
      </c>
      <c r="P31" s="66">
        <f>'Response zone f''n'!AH30</f>
        <v>58.528658918415388</v>
      </c>
      <c r="Q31" s="66">
        <f t="shared" si="6"/>
        <v>6.2841973692682983E-3</v>
      </c>
      <c r="R31" s="66">
        <f t="shared" si="7"/>
        <v>3.4470395127986304</v>
      </c>
      <c r="S31" s="118">
        <f>'Response zone f''n'!AJ31</f>
        <v>25.074646981580383</v>
      </c>
      <c r="T31" s="118">
        <f>'Response zone f''n'!AJ30</f>
        <v>24.262094460103604</v>
      </c>
      <c r="U31" s="118">
        <f t="shared" si="8"/>
        <v>8.1255252147677832E-3</v>
      </c>
      <c r="V31" s="118">
        <f t="shared" si="9"/>
        <v>8.9692923638844064</v>
      </c>
      <c r="W31" s="66">
        <f>'Response zone f''n'!AI31</f>
        <v>46.721304255409905</v>
      </c>
      <c r="X31" s="66">
        <f>'Response zone f''n'!AI30</f>
        <v>45.957532185956332</v>
      </c>
      <c r="Y31" s="66">
        <f t="shared" si="10"/>
        <v>7.6377206945357299E-3</v>
      </c>
      <c r="Z31" s="66">
        <f t="shared" si="11"/>
        <v>14.000971842240679</v>
      </c>
      <c r="AA31" s="118">
        <f>'Response zone f''n'!AH31</f>
        <v>59.157078655342218</v>
      </c>
      <c r="AB31" s="118">
        <f>'Response zone f''n'!AH30</f>
        <v>58.528658918415388</v>
      </c>
      <c r="AC31" s="118">
        <f t="shared" si="12"/>
        <v>6.2841973692682983E-3</v>
      </c>
      <c r="AD31" s="118">
        <f t="shared" si="13"/>
        <v>7.7061795171568539</v>
      </c>
      <c r="AE31" s="66">
        <f>'Response zone f''n'!H31</f>
        <v>40.093394590520923</v>
      </c>
      <c r="AF31" s="66">
        <f>'Response zone f''n'!H30</f>
        <v>39.315252590776865</v>
      </c>
      <c r="AG31" s="66">
        <f t="shared" si="14"/>
        <v>7.7814199974405793E-3</v>
      </c>
      <c r="AH31" s="66">
        <f t="shared" si="15"/>
        <v>6.3102185767019314</v>
      </c>
      <c r="AI31" s="118">
        <f>'Response zone f''n'!H31</f>
        <v>40.093394590520923</v>
      </c>
      <c r="AJ31" s="118">
        <f>'Response zone f''n'!H30</f>
        <v>39.315252590776865</v>
      </c>
      <c r="AK31" s="118">
        <f t="shared" si="16"/>
        <v>7.7814199974405793E-3</v>
      </c>
      <c r="AL31" s="118">
        <f t="shared" si="17"/>
        <v>3.909352813770651</v>
      </c>
      <c r="AM31" s="66">
        <f>'Response zone f''n'!H31</f>
        <v>40.093394590520923</v>
      </c>
      <c r="AN31" s="66">
        <f>'Response zone f''n'!H30</f>
        <v>39.315252590776865</v>
      </c>
      <c r="AO31" s="66">
        <f t="shared" si="18"/>
        <v>7.7814199974405793E-3</v>
      </c>
      <c r="AP31" s="66">
        <f t="shared" si="19"/>
        <v>3.0327522199358814</v>
      </c>
      <c r="AQ31" s="118">
        <f>'Response zone f''n'!T31</f>
        <v>68.104916595199981</v>
      </c>
      <c r="AR31" s="118">
        <f>'Response zone f''n'!T30</f>
        <v>67.598900265333867</v>
      </c>
      <c r="AS31" s="118">
        <f t="shared" si="20"/>
        <v>5.0601632986611378E-3</v>
      </c>
      <c r="AT31" s="118">
        <f t="shared" si="21"/>
        <v>13.695965256447066</v>
      </c>
      <c r="AU31" s="66">
        <f>'Response zone f''n'!AF31</f>
        <v>81.982145715733196</v>
      </c>
      <c r="AV31" s="66">
        <f>'Response zone f''n'!AF30</f>
        <v>81.693530730276692</v>
      </c>
      <c r="AW31" s="66">
        <f t="shared" si="22"/>
        <v>2.8861498545650478E-3</v>
      </c>
      <c r="AX31" s="66">
        <f t="shared" si="23"/>
        <v>1.7278452840623622</v>
      </c>
      <c r="AY31" s="118">
        <f>'Response zone f''n'!U31</f>
        <v>49.203701804057971</v>
      </c>
      <c r="AZ31" s="118">
        <f>'Response zone f''n'!U30</f>
        <v>48.465101937872376</v>
      </c>
      <c r="BA31" s="118">
        <f t="shared" si="24"/>
        <v>7.3859986618559506E-3</v>
      </c>
      <c r="BB31" s="118">
        <f t="shared" si="25"/>
        <v>8.4150509572676278</v>
      </c>
      <c r="BC31" s="66">
        <f>'Response zone f''n'!T31</f>
        <v>68.104916595199981</v>
      </c>
      <c r="BD31" s="66">
        <f>'Response zone f''n'!T30</f>
        <v>67.598900265333867</v>
      </c>
      <c r="BE31" s="66">
        <f t="shared" si="26"/>
        <v>5.0601632986611378E-3</v>
      </c>
      <c r="BF31" s="66">
        <f t="shared" si="27"/>
        <v>3.9329652278139293</v>
      </c>
      <c r="BG31" s="118">
        <f>'Response zone f''n'!AG31</f>
        <v>71.859835010513464</v>
      </c>
      <c r="BH31" s="118">
        <f>'Response zone f''n'!AG30</f>
        <v>71.409533628543471</v>
      </c>
      <c r="BI31" s="118">
        <f t="shared" si="28"/>
        <v>4.5030138196999305E-3</v>
      </c>
      <c r="BJ31" s="118">
        <f t="shared" si="29"/>
        <v>7.4080465835175593</v>
      </c>
      <c r="BK31" s="66">
        <f>'Response zone f''n'!U31</f>
        <v>49.203701804057971</v>
      </c>
      <c r="BL31" s="66">
        <f>'Response zone f''n'!U30</f>
        <v>48.465101937872376</v>
      </c>
      <c r="BM31" s="66">
        <f t="shared" si="30"/>
        <v>7.3859986618559506E-3</v>
      </c>
      <c r="BN31" s="66">
        <f t="shared" si="31"/>
        <v>60.41139997059414</v>
      </c>
      <c r="BO31" s="118">
        <f>'Response zone f''n'!H31</f>
        <v>40.093394590520923</v>
      </c>
      <c r="BP31" s="118">
        <f>'Response zone f''n'!H30</f>
        <v>39.315252590776865</v>
      </c>
      <c r="BQ31" s="118">
        <f t="shared" si="32"/>
        <v>7.7814199974405793E-3</v>
      </c>
      <c r="BR31" s="118">
        <f t="shared" si="33"/>
        <v>0.32951679087103791</v>
      </c>
      <c r="BS31" s="66">
        <f>'Response zone f''n'!I31</f>
        <v>20.632342764662106</v>
      </c>
      <c r="BT31" s="66">
        <f>'Response zone f''n'!I30</f>
        <v>19.865019963352246</v>
      </c>
      <c r="BU31" s="66">
        <f t="shared" si="34"/>
        <v>7.6732280130985941E-3</v>
      </c>
      <c r="BV31" s="66">
        <f t="shared" si="35"/>
        <v>0</v>
      </c>
      <c r="BW31" s="118">
        <f>'Response zone f''n'!H31</f>
        <v>40.093394590520923</v>
      </c>
      <c r="BX31" s="118">
        <f>'Response zone f''n'!H30</f>
        <v>39.315252590776865</v>
      </c>
      <c r="BY31" s="118">
        <f t="shared" si="36"/>
        <v>7.7814199974405793E-3</v>
      </c>
      <c r="BZ31" s="118">
        <f t="shared" si="37"/>
        <v>0</v>
      </c>
      <c r="CA31" s="66">
        <f>'Response zone f''n'!H31</f>
        <v>40.093394590520923</v>
      </c>
      <c r="CB31" s="66">
        <f>'Response zone f''n'!H30</f>
        <v>39.315252590776865</v>
      </c>
      <c r="CC31" s="66">
        <f t="shared" si="38"/>
        <v>7.7814199974405793E-3</v>
      </c>
      <c r="CD31" s="66">
        <f t="shared" si="39"/>
        <v>0</v>
      </c>
      <c r="CE31" s="118">
        <f>'Response zone f''n'!I31</f>
        <v>20.632342764662106</v>
      </c>
      <c r="CF31" s="118">
        <f>'Response zone f''n'!I30</f>
        <v>19.865019963352246</v>
      </c>
      <c r="CG31" s="118">
        <f t="shared" si="40"/>
        <v>7.6732280130985941E-3</v>
      </c>
      <c r="CH31" s="118">
        <f t="shared" si="41"/>
        <v>12.283695612744893</v>
      </c>
      <c r="CI31" s="66">
        <f>'Response zone f''n'!T31</f>
        <v>68.104916595199981</v>
      </c>
      <c r="CJ31" s="66">
        <f>'Response zone f''n'!T30</f>
        <v>67.598900265333867</v>
      </c>
      <c r="CK31" s="66">
        <f t="shared" si="42"/>
        <v>5.0601632986611378E-3</v>
      </c>
      <c r="CL31" s="66">
        <f t="shared" si="43"/>
        <v>6.5684733518454479</v>
      </c>
      <c r="CM31" s="118">
        <f>'Response zone f''n'!O31</f>
        <v>33.467252992560717</v>
      </c>
      <c r="CN31" s="118">
        <f>'Response zone f''n'!O30</f>
        <v>32.767633605553577</v>
      </c>
      <c r="CO31" s="118">
        <f t="shared" si="44"/>
        <v>6.9961938700713946E-3</v>
      </c>
      <c r="CP31" s="118">
        <f t="shared" si="45"/>
        <v>1.6427762826314642</v>
      </c>
      <c r="CQ31" s="66">
        <f>'Response zone f''n'!U31</f>
        <v>49.203701804057971</v>
      </c>
      <c r="CR31" s="66">
        <f>'Response zone f''n'!U30</f>
        <v>48.465101937872376</v>
      </c>
      <c r="CS31" s="66">
        <f t="shared" si="46"/>
        <v>7.3859986618559506E-3</v>
      </c>
      <c r="CT31" s="66">
        <f t="shared" si="47"/>
        <v>20.494779876897816</v>
      </c>
      <c r="CU31" s="118">
        <f>'Response zone f''n'!AA31</f>
        <v>41.72049530315212</v>
      </c>
      <c r="CV31" s="118">
        <f>'Response zone f''n'!AA30</f>
        <v>40.928261961744425</v>
      </c>
      <c r="CW31" s="118">
        <f t="shared" si="48"/>
        <v>7.9223334140769448E-3</v>
      </c>
      <c r="CX31" s="118">
        <f t="shared" si="49"/>
        <v>40.904159380779433</v>
      </c>
    </row>
    <row r="32" spans="1:102" x14ac:dyDescent="0.25">
      <c r="A32" s="66">
        <v>2040</v>
      </c>
      <c r="B32" s="163">
        <v>30</v>
      </c>
      <c r="C32" s="111">
        <f>'Response zone f''n'!I32</f>
        <v>21.381418452414479</v>
      </c>
      <c r="D32" s="111">
        <f>'Response zone f''n'!I31</f>
        <v>20.632342764662106</v>
      </c>
      <c r="E32" s="118">
        <f t="shared" si="0"/>
        <v>7.4907568775237363E-3</v>
      </c>
      <c r="F32" s="118">
        <f t="shared" si="1"/>
        <v>4.0749252529525881</v>
      </c>
      <c r="G32" s="66">
        <f>'Response zone f''n'!H32</f>
        <v>40.842310661390037</v>
      </c>
      <c r="H32" s="66">
        <f>'Response zone f''n'!H31</f>
        <v>40.093394590520923</v>
      </c>
      <c r="I32" s="66">
        <f t="shared" si="2"/>
        <v>7.4891607086911447E-3</v>
      </c>
      <c r="J32" s="66">
        <f t="shared" si="3"/>
        <v>1.4969496806860194</v>
      </c>
      <c r="K32" s="118">
        <f>'Response zone f''n'!H32</f>
        <v>40.842310661390037</v>
      </c>
      <c r="L32" s="118">
        <f>'Response zone f''n'!H31</f>
        <v>40.093394590520923</v>
      </c>
      <c r="M32" s="118">
        <f t="shared" si="4"/>
        <v>7.4891607086911447E-3</v>
      </c>
      <c r="N32" s="118">
        <f t="shared" si="5"/>
        <v>4.6624010468907082</v>
      </c>
      <c r="O32" s="66">
        <f>'Response zone f''n'!AH32</f>
        <v>59.757250556727911</v>
      </c>
      <c r="P32" s="66">
        <f>'Response zone f''n'!AH31</f>
        <v>59.157078655342218</v>
      </c>
      <c r="Q32" s="66">
        <f t="shared" si="6"/>
        <v>6.0017190138569277E-3</v>
      </c>
      <c r="R32" s="66">
        <f t="shared" si="7"/>
        <v>3.2920930661171277</v>
      </c>
      <c r="S32" s="118">
        <f>'Response zone f''n'!AJ32</f>
        <v>25.864081793157222</v>
      </c>
      <c r="T32" s="118">
        <f>'Response zone f''n'!AJ31</f>
        <v>25.074646981580383</v>
      </c>
      <c r="U32" s="118">
        <f t="shared" si="8"/>
        <v>7.8943481157683956E-3</v>
      </c>
      <c r="V32" s="118">
        <f t="shared" si="9"/>
        <v>8.7141094761380646</v>
      </c>
      <c r="W32" s="66">
        <f>'Response zone f''n'!AI32</f>
        <v>47.453527186062367</v>
      </c>
      <c r="X32" s="66">
        <f>'Response zone f''n'!AI31</f>
        <v>46.721304255409905</v>
      </c>
      <c r="Y32" s="66">
        <f t="shared" si="10"/>
        <v>7.3222293065246195E-3</v>
      </c>
      <c r="Z32" s="66">
        <f t="shared" si="11"/>
        <v>13.422633589681485</v>
      </c>
      <c r="AA32" s="118">
        <f>'Response zone f''n'!AH32</f>
        <v>59.757250556727911</v>
      </c>
      <c r="AB32" s="118">
        <f>'Response zone f''n'!AH31</f>
        <v>59.157078655342218</v>
      </c>
      <c r="AC32" s="118">
        <f t="shared" si="12"/>
        <v>6.0017190138569277E-3</v>
      </c>
      <c r="AD32" s="118">
        <f t="shared" si="13"/>
        <v>7.3597822306622191</v>
      </c>
      <c r="AE32" s="66">
        <f>'Response zone f''n'!H32</f>
        <v>40.842310661390037</v>
      </c>
      <c r="AF32" s="66">
        <f>'Response zone f''n'!H31</f>
        <v>40.093394590520923</v>
      </c>
      <c r="AG32" s="66">
        <f t="shared" si="14"/>
        <v>7.4891607086911447E-3</v>
      </c>
      <c r="AH32" s="66">
        <f t="shared" si="15"/>
        <v>6.0732155626393354</v>
      </c>
      <c r="AI32" s="118">
        <f>'Response zone f''n'!H32</f>
        <v>40.842310661390037</v>
      </c>
      <c r="AJ32" s="118">
        <f>'Response zone f''n'!H31</f>
        <v>40.093394590520923</v>
      </c>
      <c r="AK32" s="118">
        <f t="shared" si="16"/>
        <v>7.4891607086911447E-3</v>
      </c>
      <c r="AL32" s="118">
        <f t="shared" si="17"/>
        <v>3.7625229712484622</v>
      </c>
      <c r="AM32" s="66">
        <f>'Response zone f''n'!H32</f>
        <v>40.842310661390037</v>
      </c>
      <c r="AN32" s="66">
        <f>'Response zone f''n'!H31</f>
        <v>40.093394590520923</v>
      </c>
      <c r="AO32" s="66">
        <f t="shared" si="18"/>
        <v>7.4891607086911447E-3</v>
      </c>
      <c r="AP32" s="66">
        <f t="shared" si="19"/>
        <v>2.9188462738433607</v>
      </c>
      <c r="AQ32" s="118">
        <f>'Response zone f''n'!T32</f>
        <v>68.587302415521521</v>
      </c>
      <c r="AR32" s="118">
        <f>'Response zone f''n'!T31</f>
        <v>68.104916595199981</v>
      </c>
      <c r="AS32" s="118">
        <f t="shared" si="20"/>
        <v>4.8238582032153945E-3</v>
      </c>
      <c r="AT32" s="118">
        <f t="shared" si="21"/>
        <v>13.056375941611588</v>
      </c>
      <c r="AU32" s="66">
        <f>'Response zone f''n'!AF32</f>
        <v>82.256836264051856</v>
      </c>
      <c r="AV32" s="66">
        <f>'Response zone f''n'!AF31</f>
        <v>81.982145715733196</v>
      </c>
      <c r="AW32" s="66">
        <f t="shared" si="22"/>
        <v>2.7469054831865945E-3</v>
      </c>
      <c r="AX32" s="66">
        <f t="shared" si="23"/>
        <v>1.6444841481054258</v>
      </c>
      <c r="AY32" s="118">
        <f>'Response zone f''n'!U32</f>
        <v>49.911200328754127</v>
      </c>
      <c r="AZ32" s="118">
        <f>'Response zone f''n'!U31</f>
        <v>49.203701804057971</v>
      </c>
      <c r="BA32" s="118">
        <f t="shared" si="24"/>
        <v>7.0749852469615604E-3</v>
      </c>
      <c r="BB32" s="118">
        <f t="shared" si="25"/>
        <v>8.0607056812190034</v>
      </c>
      <c r="BC32" s="66">
        <f>'Response zone f''n'!T32</f>
        <v>68.587302415521521</v>
      </c>
      <c r="BD32" s="66">
        <f>'Response zone f''n'!T31</f>
        <v>68.104916595199981</v>
      </c>
      <c r="BE32" s="66">
        <f t="shared" si="26"/>
        <v>4.8238582032153945E-3</v>
      </c>
      <c r="BF32" s="66">
        <f t="shared" si="27"/>
        <v>3.7492992730434054</v>
      </c>
      <c r="BG32" s="118">
        <f>'Response zone f''n'!AG32</f>
        <v>72.288848383637955</v>
      </c>
      <c r="BH32" s="118">
        <f>'Response zone f''n'!AG31</f>
        <v>71.859835010513464</v>
      </c>
      <c r="BI32" s="118">
        <f t="shared" si="28"/>
        <v>4.2901337312449073E-3</v>
      </c>
      <c r="BJ32" s="118">
        <f t="shared" si="29"/>
        <v>7.0578310001056392</v>
      </c>
      <c r="BK32" s="66">
        <f>'Response zone f''n'!U32</f>
        <v>49.911200328754127</v>
      </c>
      <c r="BL32" s="66">
        <f>'Response zone f''n'!U31</f>
        <v>49.203701804057971</v>
      </c>
      <c r="BM32" s="66">
        <f t="shared" si="30"/>
        <v>7.0749852469615604E-3</v>
      </c>
      <c r="BN32" s="66">
        <f t="shared" si="31"/>
        <v>57.867565796830007</v>
      </c>
      <c r="BO32" s="118">
        <f>'Response zone f''n'!H32</f>
        <v>40.842310661390037</v>
      </c>
      <c r="BP32" s="118">
        <f>'Response zone f''n'!H31</f>
        <v>40.093394590520923</v>
      </c>
      <c r="BQ32" s="118">
        <f t="shared" si="32"/>
        <v>7.4891607086911447E-3</v>
      </c>
      <c r="BR32" s="118">
        <f t="shared" si="33"/>
        <v>0.31714059951230883</v>
      </c>
      <c r="BS32" s="66">
        <f>'Response zone f''n'!I32</f>
        <v>21.381418452414479</v>
      </c>
      <c r="BT32" s="66">
        <f>'Response zone f''n'!I31</f>
        <v>20.632342764662106</v>
      </c>
      <c r="BU32" s="66">
        <f t="shared" si="34"/>
        <v>7.4907568775237363E-3</v>
      </c>
      <c r="BV32" s="66">
        <f t="shared" si="35"/>
        <v>0</v>
      </c>
      <c r="BW32" s="118">
        <f>'Response zone f''n'!H32</f>
        <v>40.842310661390037</v>
      </c>
      <c r="BX32" s="118">
        <f>'Response zone f''n'!H31</f>
        <v>40.093394590520923</v>
      </c>
      <c r="BY32" s="118">
        <f t="shared" si="36"/>
        <v>7.4891607086911447E-3</v>
      </c>
      <c r="BZ32" s="118">
        <f t="shared" si="37"/>
        <v>0</v>
      </c>
      <c r="CA32" s="66">
        <f>'Response zone f''n'!H32</f>
        <v>40.842310661390037</v>
      </c>
      <c r="CB32" s="66">
        <f>'Response zone f''n'!H31</f>
        <v>40.093394590520923</v>
      </c>
      <c r="CC32" s="66">
        <f t="shared" si="38"/>
        <v>7.4891607086911447E-3</v>
      </c>
      <c r="CD32" s="66">
        <f t="shared" si="39"/>
        <v>0</v>
      </c>
      <c r="CE32" s="118">
        <f>'Response zone f''n'!I32</f>
        <v>21.381418452414479</v>
      </c>
      <c r="CF32" s="118">
        <f>'Response zone f''n'!I31</f>
        <v>20.632342764662106</v>
      </c>
      <c r="CG32" s="118">
        <f t="shared" si="40"/>
        <v>7.4907568775237363E-3</v>
      </c>
      <c r="CH32" s="118">
        <f t="shared" si="41"/>
        <v>11.991586492087038</v>
      </c>
      <c r="CI32" s="66">
        <f>'Response zone f''n'!T32</f>
        <v>68.587302415521521</v>
      </c>
      <c r="CJ32" s="66">
        <f>'Response zone f''n'!T31</f>
        <v>68.104916595199981</v>
      </c>
      <c r="CK32" s="66">
        <f t="shared" si="42"/>
        <v>4.8238582032153945E-3</v>
      </c>
      <c r="CL32" s="66">
        <f t="shared" si="43"/>
        <v>6.2617315273767904</v>
      </c>
      <c r="CM32" s="118">
        <f>'Response zone f''n'!O32</f>
        <v>34.14441944075763</v>
      </c>
      <c r="CN32" s="118">
        <f>'Response zone f''n'!O31</f>
        <v>33.467252992560717</v>
      </c>
      <c r="CO32" s="118">
        <f t="shared" si="44"/>
        <v>6.7716644819691392E-3</v>
      </c>
      <c r="CP32" s="118">
        <f t="shared" si="45"/>
        <v>1.5900545370111736</v>
      </c>
      <c r="CQ32" s="66">
        <f>'Response zone f''n'!U32</f>
        <v>49.911200328754127</v>
      </c>
      <c r="CR32" s="66">
        <f>'Response zone f''n'!U31</f>
        <v>49.203701804057971</v>
      </c>
      <c r="CS32" s="66">
        <f t="shared" si="46"/>
        <v>7.0749852469615604E-3</v>
      </c>
      <c r="CT32" s="66">
        <f t="shared" si="47"/>
        <v>19.631775188047641</v>
      </c>
      <c r="CU32" s="118">
        <f>'Response zone f''n'!AA32</f>
        <v>42.481803656559237</v>
      </c>
      <c r="CV32" s="118">
        <f>'Response zone f''n'!AA31</f>
        <v>41.72049530315212</v>
      </c>
      <c r="CW32" s="118">
        <f t="shared" si="48"/>
        <v>7.6130835340711654E-3</v>
      </c>
      <c r="CX32" s="118">
        <f t="shared" si="49"/>
        <v>39.307457283166798</v>
      </c>
    </row>
    <row r="33" spans="1:102" x14ac:dyDescent="0.25">
      <c r="A33" s="66">
        <v>2041</v>
      </c>
      <c r="B33" s="163">
        <v>31</v>
      </c>
      <c r="C33" s="111">
        <f>'Response zone f''n'!I33</f>
        <v>22.112652953967853</v>
      </c>
      <c r="D33" s="111">
        <f>'Response zone f''n'!I32</f>
        <v>21.381418452414479</v>
      </c>
      <c r="E33" s="118">
        <f t="shared" si="0"/>
        <v>7.3123450155337362E-3</v>
      </c>
      <c r="F33" s="118">
        <f t="shared" si="1"/>
        <v>3.9778703072726964</v>
      </c>
      <c r="G33" s="66">
        <f>'Response zone f''n'!H33</f>
        <v>41.563748668898214</v>
      </c>
      <c r="H33" s="66">
        <f>'Response zone f''n'!H32</f>
        <v>40.842310661390037</v>
      </c>
      <c r="I33" s="66">
        <f t="shared" si="2"/>
        <v>7.2143800750817631E-3</v>
      </c>
      <c r="J33" s="66">
        <f t="shared" si="3"/>
        <v>1.4420259318521995</v>
      </c>
      <c r="K33" s="118">
        <f>'Response zone f''n'!H33</f>
        <v>41.563748668898214</v>
      </c>
      <c r="L33" s="118">
        <f>'Response zone f''n'!H32</f>
        <v>40.842310661390037</v>
      </c>
      <c r="M33" s="118">
        <f t="shared" si="4"/>
        <v>7.2143800750817631E-3</v>
      </c>
      <c r="N33" s="118">
        <f t="shared" si="5"/>
        <v>4.4913354811165727</v>
      </c>
      <c r="O33" s="66">
        <f>'Response zone f''n'!AH33</f>
        <v>60.331230127329341</v>
      </c>
      <c r="P33" s="66">
        <f>'Response zone f''n'!AH32</f>
        <v>59.757250556727911</v>
      </c>
      <c r="Q33" s="66">
        <f t="shared" si="6"/>
        <v>5.7397957060143058E-3</v>
      </c>
      <c r="R33" s="66">
        <f t="shared" si="7"/>
        <v>3.1484215773965945</v>
      </c>
      <c r="S33" s="118">
        <f>'Response zone f''n'!AJ33</f>
        <v>26.631250218774682</v>
      </c>
      <c r="T33" s="118">
        <f>'Response zone f''n'!AJ32</f>
        <v>25.864081793157222</v>
      </c>
      <c r="U33" s="118">
        <f t="shared" si="8"/>
        <v>7.6716842561745935E-3</v>
      </c>
      <c r="V33" s="118">
        <f t="shared" si="9"/>
        <v>8.4683238557897305</v>
      </c>
      <c r="W33" s="66">
        <f>'Response zone f''n'!AI33</f>
        <v>48.1562904178233</v>
      </c>
      <c r="X33" s="66">
        <f>'Response zone f''n'!AI32</f>
        <v>47.453527186062367</v>
      </c>
      <c r="Y33" s="66">
        <f t="shared" si="10"/>
        <v>7.027632317609331E-3</v>
      </c>
      <c r="Z33" s="66">
        <f t="shared" si="11"/>
        <v>12.882597587898552</v>
      </c>
      <c r="AA33" s="118">
        <f>'Response zone f''n'!AH33</f>
        <v>60.331230127329341</v>
      </c>
      <c r="AB33" s="118">
        <f>'Response zone f''n'!AH32</f>
        <v>59.757250556727911</v>
      </c>
      <c r="AC33" s="118">
        <f t="shared" si="12"/>
        <v>5.7397957060143058E-3</v>
      </c>
      <c r="AD33" s="118">
        <f t="shared" si="13"/>
        <v>7.0385911681673443</v>
      </c>
      <c r="AE33" s="66">
        <f>'Response zone f''n'!H33</f>
        <v>41.563748668898214</v>
      </c>
      <c r="AF33" s="66">
        <f>'Response zone f''n'!H32</f>
        <v>40.842310661390037</v>
      </c>
      <c r="AG33" s="66">
        <f t="shared" si="14"/>
        <v>7.2143800750817631E-3</v>
      </c>
      <c r="AH33" s="66">
        <f t="shared" si="15"/>
        <v>5.8503865855001811</v>
      </c>
      <c r="AI33" s="118">
        <f>'Response zone f''n'!H33</f>
        <v>41.563748668898214</v>
      </c>
      <c r="AJ33" s="118">
        <f>'Response zone f''n'!H32</f>
        <v>40.842310661390037</v>
      </c>
      <c r="AK33" s="118">
        <f t="shared" si="16"/>
        <v>7.2143800750817631E-3</v>
      </c>
      <c r="AL33" s="118">
        <f t="shared" si="17"/>
        <v>3.6244743318582429</v>
      </c>
      <c r="AM33" s="66">
        <f>'Response zone f''n'!H33</f>
        <v>41.563748668898214</v>
      </c>
      <c r="AN33" s="66">
        <f>'Response zone f''n'!H32</f>
        <v>40.842310661390037</v>
      </c>
      <c r="AO33" s="66">
        <f t="shared" si="18"/>
        <v>7.2143800750817631E-3</v>
      </c>
      <c r="AP33" s="66">
        <f t="shared" si="19"/>
        <v>2.8117525073009637</v>
      </c>
      <c r="AQ33" s="118">
        <f>'Response zone f''n'!T33</f>
        <v>69.04784693497696</v>
      </c>
      <c r="AR33" s="118">
        <f>'Response zone f''n'!T32</f>
        <v>68.587302415521521</v>
      </c>
      <c r="AS33" s="118">
        <f t="shared" si="20"/>
        <v>4.6054451945543914E-3</v>
      </c>
      <c r="AT33" s="118">
        <f t="shared" si="21"/>
        <v>12.465213798886143</v>
      </c>
      <c r="AU33" s="66">
        <f>'Response zone f''n'!AF33</f>
        <v>82.518692937165241</v>
      </c>
      <c r="AV33" s="66">
        <f>'Response zone f''n'!AF32</f>
        <v>82.256836264051856</v>
      </c>
      <c r="AW33" s="66">
        <f t="shared" si="22"/>
        <v>2.6185667311338532E-3</v>
      </c>
      <c r="AX33" s="66">
        <f t="shared" si="23"/>
        <v>1.5676518564120354</v>
      </c>
      <c r="AY33" s="118">
        <f>'Response zone f''n'!U33</f>
        <v>50.589704559400936</v>
      </c>
      <c r="AZ33" s="118">
        <f>'Response zone f''n'!U32</f>
        <v>49.911200328754127</v>
      </c>
      <c r="BA33" s="118">
        <f t="shared" si="24"/>
        <v>6.7850423064680851E-3</v>
      </c>
      <c r="BB33" s="118">
        <f t="shared" si="25"/>
        <v>7.7303665178025414</v>
      </c>
      <c r="BC33" s="66">
        <f>'Response zone f''n'!T33</f>
        <v>69.04784693497696</v>
      </c>
      <c r="BD33" s="66">
        <f>'Response zone f''n'!T32</f>
        <v>68.587302415521521</v>
      </c>
      <c r="BE33" s="66">
        <f t="shared" si="26"/>
        <v>4.6054451945543914E-3</v>
      </c>
      <c r="BF33" s="66">
        <f t="shared" si="27"/>
        <v>3.5795397776150204</v>
      </c>
      <c r="BG33" s="118">
        <f>'Response zone f''n'!AG33</f>
        <v>72.698205989956207</v>
      </c>
      <c r="BH33" s="118">
        <f>'Response zone f''n'!AG32</f>
        <v>72.288848383637955</v>
      </c>
      <c r="BI33" s="118">
        <f t="shared" si="28"/>
        <v>4.093576063182525E-3</v>
      </c>
      <c r="BJ33" s="118">
        <f t="shared" si="29"/>
        <v>6.7344679326898831</v>
      </c>
      <c r="BK33" s="66">
        <f>'Response zone f''n'!U33</f>
        <v>50.589704559400936</v>
      </c>
      <c r="BL33" s="66">
        <f>'Response zone f''n'!U32</f>
        <v>49.911200328754127</v>
      </c>
      <c r="BM33" s="66">
        <f t="shared" si="30"/>
        <v>6.7850423064680851E-3</v>
      </c>
      <c r="BN33" s="66">
        <f t="shared" si="31"/>
        <v>55.496070790032896</v>
      </c>
      <c r="BO33" s="118">
        <f>'Response zone f''n'!H33</f>
        <v>41.563748668898214</v>
      </c>
      <c r="BP33" s="118">
        <f>'Response zone f''n'!H32</f>
        <v>40.842310661390037</v>
      </c>
      <c r="BQ33" s="118">
        <f t="shared" si="32"/>
        <v>7.2143800750817631E-3</v>
      </c>
      <c r="BR33" s="118">
        <f t="shared" si="33"/>
        <v>0.30550457002022957</v>
      </c>
      <c r="BS33" s="66">
        <f>'Response zone f''n'!I33</f>
        <v>22.112652953967853</v>
      </c>
      <c r="BT33" s="66">
        <f>'Response zone f''n'!I32</f>
        <v>21.381418452414479</v>
      </c>
      <c r="BU33" s="66">
        <f t="shared" si="34"/>
        <v>7.3123450155337362E-3</v>
      </c>
      <c r="BV33" s="66">
        <f t="shared" si="35"/>
        <v>0</v>
      </c>
      <c r="BW33" s="118">
        <f>'Response zone f''n'!H33</f>
        <v>41.563748668898214</v>
      </c>
      <c r="BX33" s="118">
        <f>'Response zone f''n'!H32</f>
        <v>40.842310661390037</v>
      </c>
      <c r="BY33" s="118">
        <f t="shared" si="36"/>
        <v>7.2143800750817631E-3</v>
      </c>
      <c r="BZ33" s="118">
        <f t="shared" si="37"/>
        <v>0</v>
      </c>
      <c r="CA33" s="66">
        <f>'Response zone f''n'!H33</f>
        <v>41.563748668898214</v>
      </c>
      <c r="CB33" s="66">
        <f>'Response zone f''n'!H32</f>
        <v>40.842310661390037</v>
      </c>
      <c r="CC33" s="66">
        <f t="shared" si="38"/>
        <v>7.2143800750817631E-3</v>
      </c>
      <c r="CD33" s="66">
        <f t="shared" si="39"/>
        <v>0</v>
      </c>
      <c r="CE33" s="118">
        <f>'Response zone f''n'!I33</f>
        <v>22.112652953967853</v>
      </c>
      <c r="CF33" s="118">
        <f>'Response zone f''n'!I32</f>
        <v>21.381418452414479</v>
      </c>
      <c r="CG33" s="118">
        <f t="shared" si="40"/>
        <v>7.3123450155337362E-3</v>
      </c>
      <c r="CH33" s="118">
        <f t="shared" si="41"/>
        <v>11.70597566406953</v>
      </c>
      <c r="CI33" s="66">
        <f>'Response zone f''n'!T33</f>
        <v>69.04784693497696</v>
      </c>
      <c r="CJ33" s="66">
        <f>'Response zone f''n'!T32</f>
        <v>68.587302415521521</v>
      </c>
      <c r="CK33" s="66">
        <f t="shared" si="42"/>
        <v>4.6054451945543914E-3</v>
      </c>
      <c r="CL33" s="66">
        <f t="shared" si="43"/>
        <v>5.9782149801013738</v>
      </c>
      <c r="CM33" s="118">
        <f>'Response zone f''n'!O33</f>
        <v>34.800329106900087</v>
      </c>
      <c r="CN33" s="118">
        <f>'Response zone f''n'!O32</f>
        <v>34.14441944075763</v>
      </c>
      <c r="CO33" s="118">
        <f t="shared" si="44"/>
        <v>6.5590966614245613E-3</v>
      </c>
      <c r="CP33" s="118">
        <f t="shared" si="45"/>
        <v>1.5401414870691013</v>
      </c>
      <c r="CQ33" s="66">
        <f>'Response zone f''n'!U33</f>
        <v>50.589704559400936</v>
      </c>
      <c r="CR33" s="66">
        <f>'Response zone f''n'!U32</f>
        <v>49.911200328754127</v>
      </c>
      <c r="CS33" s="66">
        <f t="shared" si="46"/>
        <v>6.7850423064680851E-3</v>
      </c>
      <c r="CT33" s="66">
        <f t="shared" si="47"/>
        <v>18.827237167622236</v>
      </c>
      <c r="CU33" s="118">
        <f>'Response zone f''n'!AA33</f>
        <v>43.214105023766933</v>
      </c>
      <c r="CV33" s="118">
        <f>'Response zone f''n'!AA32</f>
        <v>42.481803656559237</v>
      </c>
      <c r="CW33" s="118">
        <f t="shared" si="48"/>
        <v>7.3230136720769676E-3</v>
      </c>
      <c r="CX33" s="118">
        <f t="shared" si="49"/>
        <v>37.809784407459659</v>
      </c>
    </row>
    <row r="34" spans="1:102" x14ac:dyDescent="0.25">
      <c r="A34" s="66">
        <v>2042</v>
      </c>
      <c r="B34" s="163">
        <v>32</v>
      </c>
      <c r="C34" s="111">
        <f>'Response zone f''n'!I34</f>
        <v>22.826481727483078</v>
      </c>
      <c r="D34" s="111">
        <f>'Response zone f''n'!I33</f>
        <v>22.112652953967853</v>
      </c>
      <c r="E34" s="118">
        <f t="shared" si="0"/>
        <v>7.1382877351522465E-3</v>
      </c>
      <c r="F34" s="118">
        <f t="shared" si="1"/>
        <v>3.8831842269628454</v>
      </c>
      <c r="G34" s="66">
        <f>'Response zone f''n'!H34</f>
        <v>42.259317823800757</v>
      </c>
      <c r="H34" s="66">
        <f>'Response zone f''n'!H33</f>
        <v>41.563748668898214</v>
      </c>
      <c r="I34" s="66">
        <f t="shared" si="2"/>
        <v>6.955691549025431E-3</v>
      </c>
      <c r="J34" s="66">
        <f t="shared" si="3"/>
        <v>1.3903187083674946</v>
      </c>
      <c r="K34" s="118">
        <f>'Response zone f''n'!H34</f>
        <v>42.259317823800757</v>
      </c>
      <c r="L34" s="118">
        <f>'Response zone f''n'!H33</f>
        <v>41.563748668898214</v>
      </c>
      <c r="M34" s="118">
        <f t="shared" si="4"/>
        <v>6.955691549025431E-3</v>
      </c>
      <c r="N34" s="118">
        <f t="shared" si="5"/>
        <v>4.3302881085713461</v>
      </c>
      <c r="O34" s="66">
        <f>'Response zone f''n'!AH34</f>
        <v>60.880869849596863</v>
      </c>
      <c r="P34" s="66">
        <f>'Response zone f''n'!AH33</f>
        <v>60.331230127329341</v>
      </c>
      <c r="Q34" s="66">
        <f t="shared" si="6"/>
        <v>5.4963972226752134E-3</v>
      </c>
      <c r="R34" s="66">
        <f t="shared" si="7"/>
        <v>3.0149114184814549</v>
      </c>
      <c r="S34" s="118">
        <f>'Response zone f''n'!AJ34</f>
        <v>27.376988793569556</v>
      </c>
      <c r="T34" s="118">
        <f>'Response zone f''n'!AJ33</f>
        <v>26.631250218774682</v>
      </c>
      <c r="U34" s="118">
        <f t="shared" si="8"/>
        <v>7.4573857479487415E-3</v>
      </c>
      <c r="V34" s="118">
        <f t="shared" si="9"/>
        <v>8.231772257878422</v>
      </c>
      <c r="W34" s="66">
        <f>'Response zone f''n'!AI34</f>
        <v>48.831497775990556</v>
      </c>
      <c r="X34" s="66">
        <f>'Response zone f''n'!AI33</f>
        <v>48.1562904178233</v>
      </c>
      <c r="Y34" s="66">
        <f t="shared" si="10"/>
        <v>6.7520735816725616E-3</v>
      </c>
      <c r="Z34" s="66">
        <f t="shared" si="11"/>
        <v>12.377461270790969</v>
      </c>
      <c r="AA34" s="118">
        <f>'Response zone f''n'!AH34</f>
        <v>60.880869849596863</v>
      </c>
      <c r="AB34" s="118">
        <f>'Response zone f''n'!AH33</f>
        <v>60.331230127329341</v>
      </c>
      <c r="AC34" s="118">
        <f t="shared" si="12"/>
        <v>5.4963972226752134E-3</v>
      </c>
      <c r="AD34" s="118">
        <f t="shared" si="13"/>
        <v>6.7401167096808265</v>
      </c>
      <c r="AE34" s="66">
        <f>'Response zone f''n'!H34</f>
        <v>42.259317823800757</v>
      </c>
      <c r="AF34" s="66">
        <f>'Response zone f''n'!H33</f>
        <v>41.563748668898214</v>
      </c>
      <c r="AG34" s="66">
        <f t="shared" si="14"/>
        <v>6.955691549025431E-3</v>
      </c>
      <c r="AH34" s="66">
        <f t="shared" si="15"/>
        <v>5.6406072466086652</v>
      </c>
      <c r="AI34" s="118">
        <f>'Response zone f''n'!H34</f>
        <v>42.259317823800757</v>
      </c>
      <c r="AJ34" s="118">
        <f>'Response zone f''n'!H33</f>
        <v>41.563748668898214</v>
      </c>
      <c r="AK34" s="118">
        <f t="shared" si="16"/>
        <v>6.955691549025431E-3</v>
      </c>
      <c r="AL34" s="118">
        <f t="shared" si="17"/>
        <v>3.4945102998999191</v>
      </c>
      <c r="AM34" s="66">
        <f>'Response zone f''n'!H34</f>
        <v>42.259317823800757</v>
      </c>
      <c r="AN34" s="66">
        <f>'Response zone f''n'!H33</f>
        <v>41.563748668898214</v>
      </c>
      <c r="AO34" s="66">
        <f t="shared" si="18"/>
        <v>6.955691549025431E-3</v>
      </c>
      <c r="AP34" s="66">
        <f t="shared" si="19"/>
        <v>2.7109305234050516</v>
      </c>
      <c r="AQ34" s="118">
        <f>'Response zone f''n'!T34</f>
        <v>69.488155252050646</v>
      </c>
      <c r="AR34" s="118">
        <f>'Response zone f''n'!T33</f>
        <v>69.04784693497696</v>
      </c>
      <c r="AS34" s="118">
        <f t="shared" si="20"/>
        <v>4.4030831707368634E-3</v>
      </c>
      <c r="AT34" s="118">
        <f t="shared" si="21"/>
        <v>11.917495655449448</v>
      </c>
      <c r="AU34" s="66">
        <f>'Response zone f''n'!AF34</f>
        <v>82.768690303778584</v>
      </c>
      <c r="AV34" s="66">
        <f>'Response zone f''n'!AF33</f>
        <v>82.518692937165241</v>
      </c>
      <c r="AW34" s="66">
        <f t="shared" si="22"/>
        <v>2.4999736661334283E-3</v>
      </c>
      <c r="AX34" s="66">
        <f t="shared" si="23"/>
        <v>1.4966539947592954</v>
      </c>
      <c r="AY34" s="118">
        <f>'Response zone f''n'!U34</f>
        <v>51.241129189316744</v>
      </c>
      <c r="AZ34" s="118">
        <f>'Response zone f''n'!U33</f>
        <v>50.589704559400936</v>
      </c>
      <c r="BA34" s="118">
        <f t="shared" si="24"/>
        <v>6.5142462991580885E-3</v>
      </c>
      <c r="BB34" s="118">
        <f t="shared" si="25"/>
        <v>7.4218419289332509</v>
      </c>
      <c r="BC34" s="66">
        <f>'Response zone f''n'!T34</f>
        <v>69.488155252050646</v>
      </c>
      <c r="BD34" s="66">
        <f>'Response zone f''n'!T33</f>
        <v>69.04784693497696</v>
      </c>
      <c r="BE34" s="66">
        <f t="shared" si="26"/>
        <v>4.4030831707368634E-3</v>
      </c>
      <c r="BF34" s="66">
        <f t="shared" si="27"/>
        <v>3.4222557620349354</v>
      </c>
      <c r="BG34" s="118">
        <f>'Response zone f''n'!AG34</f>
        <v>73.089369993295577</v>
      </c>
      <c r="BH34" s="118">
        <f>'Response zone f''n'!AG33</f>
        <v>72.698205989956207</v>
      </c>
      <c r="BI34" s="118">
        <f t="shared" si="28"/>
        <v>3.911640033393695E-3</v>
      </c>
      <c r="BJ34" s="118">
        <f t="shared" si="29"/>
        <v>6.4351593722765141</v>
      </c>
      <c r="BK34" s="66">
        <f>'Response zone f''n'!U34</f>
        <v>51.241129189316744</v>
      </c>
      <c r="BL34" s="66">
        <f>'Response zone f''n'!U33</f>
        <v>50.589704559400936</v>
      </c>
      <c r="BM34" s="66">
        <f t="shared" si="30"/>
        <v>6.5142462991580885E-3</v>
      </c>
      <c r="BN34" s="66">
        <f t="shared" si="31"/>
        <v>53.281181963620163</v>
      </c>
      <c r="BO34" s="118">
        <f>'Response zone f''n'!H34</f>
        <v>42.259317823800757</v>
      </c>
      <c r="BP34" s="118">
        <f>'Response zone f''n'!H33</f>
        <v>41.563748668898214</v>
      </c>
      <c r="BQ34" s="118">
        <f t="shared" si="32"/>
        <v>6.955691549025431E-3</v>
      </c>
      <c r="BR34" s="118">
        <f t="shared" si="33"/>
        <v>0.2945499867990079</v>
      </c>
      <c r="BS34" s="66">
        <f>'Response zone f''n'!I34</f>
        <v>22.826481727483078</v>
      </c>
      <c r="BT34" s="66">
        <f>'Response zone f''n'!I33</f>
        <v>22.112652953967853</v>
      </c>
      <c r="BU34" s="66">
        <f t="shared" si="34"/>
        <v>7.1382877351522465E-3</v>
      </c>
      <c r="BV34" s="66">
        <f t="shared" si="35"/>
        <v>0</v>
      </c>
      <c r="BW34" s="118">
        <f>'Response zone f''n'!H34</f>
        <v>42.259317823800757</v>
      </c>
      <c r="BX34" s="118">
        <f>'Response zone f''n'!H33</f>
        <v>41.563748668898214</v>
      </c>
      <c r="BY34" s="118">
        <f t="shared" si="36"/>
        <v>6.955691549025431E-3</v>
      </c>
      <c r="BZ34" s="118">
        <f t="shared" si="37"/>
        <v>0</v>
      </c>
      <c r="CA34" s="66">
        <f>'Response zone f''n'!H34</f>
        <v>42.259317823800757</v>
      </c>
      <c r="CB34" s="66">
        <f>'Response zone f''n'!H33</f>
        <v>41.563748668898214</v>
      </c>
      <c r="CC34" s="66">
        <f t="shared" si="38"/>
        <v>6.955691549025431E-3</v>
      </c>
      <c r="CD34" s="66">
        <f t="shared" si="39"/>
        <v>0</v>
      </c>
      <c r="CE34" s="118">
        <f>'Response zone f''n'!I34</f>
        <v>22.826481727483078</v>
      </c>
      <c r="CF34" s="118">
        <f>'Response zone f''n'!I33</f>
        <v>22.112652953967853</v>
      </c>
      <c r="CG34" s="118">
        <f t="shared" si="40"/>
        <v>7.1382877351522465E-3</v>
      </c>
      <c r="CH34" s="118">
        <f t="shared" si="41"/>
        <v>11.427335872871012</v>
      </c>
      <c r="CI34" s="66">
        <f>'Response zone f''n'!T34</f>
        <v>69.488155252050646</v>
      </c>
      <c r="CJ34" s="66">
        <f>'Response zone f''n'!T33</f>
        <v>69.04784693497696</v>
      </c>
      <c r="CK34" s="66">
        <f t="shared" si="42"/>
        <v>4.4030831707368634E-3</v>
      </c>
      <c r="CL34" s="66">
        <f t="shared" si="43"/>
        <v>5.7155338209335182</v>
      </c>
      <c r="CM34" s="118">
        <f>'Response zone f''n'!O34</f>
        <v>35.436090854600877</v>
      </c>
      <c r="CN34" s="118">
        <f>'Response zone f''n'!O33</f>
        <v>34.800329106900087</v>
      </c>
      <c r="CO34" s="118">
        <f t="shared" si="44"/>
        <v>6.3576174770079066E-3</v>
      </c>
      <c r="CP34" s="118">
        <f t="shared" si="45"/>
        <v>1.4928321597762266</v>
      </c>
      <c r="CQ34" s="66">
        <f>'Response zone f''n'!U34</f>
        <v>51.241129189316744</v>
      </c>
      <c r="CR34" s="66">
        <f>'Response zone f''n'!U33</f>
        <v>50.589704559400936</v>
      </c>
      <c r="CS34" s="66">
        <f t="shared" si="46"/>
        <v>6.5142462991580885E-3</v>
      </c>
      <c r="CT34" s="66">
        <f t="shared" si="47"/>
        <v>18.075828344598349</v>
      </c>
      <c r="CU34" s="118">
        <f>'Response zone f''n'!AA34</f>
        <v>43.919159997603998</v>
      </c>
      <c r="CV34" s="118">
        <f>'Response zone f''n'!AA33</f>
        <v>43.214105023766933</v>
      </c>
      <c r="CW34" s="118">
        <f t="shared" si="48"/>
        <v>7.0505497383706482E-3</v>
      </c>
      <c r="CX34" s="118">
        <f t="shared" si="49"/>
        <v>36.403013499530644</v>
      </c>
    </row>
    <row r="35" spans="1:102" x14ac:dyDescent="0.25">
      <c r="A35" s="66">
        <v>2043</v>
      </c>
      <c r="B35" s="163">
        <v>33</v>
      </c>
      <c r="C35" s="111">
        <f>'Response zone f''n'!I35</f>
        <v>23.52335974176119</v>
      </c>
      <c r="D35" s="111">
        <f>'Response zone f''n'!I34</f>
        <v>22.826481727483078</v>
      </c>
      <c r="E35" s="118">
        <f t="shared" si="0"/>
        <v>6.968780142781128E-3</v>
      </c>
      <c r="F35" s="118">
        <f t="shared" si="1"/>
        <v>3.7909731486947971</v>
      </c>
      <c r="G35" s="66">
        <f>'Response zone f''n'!H35</f>
        <v>42.930501908787079</v>
      </c>
      <c r="H35" s="66">
        <f>'Response zone f''n'!H34</f>
        <v>42.259317823800757</v>
      </c>
      <c r="I35" s="66">
        <f t="shared" si="2"/>
        <v>6.7118408498632216E-3</v>
      </c>
      <c r="J35" s="66">
        <f t="shared" si="3"/>
        <v>1.3415773018942281</v>
      </c>
      <c r="K35" s="118">
        <f>'Response zone f''n'!H35</f>
        <v>42.930501908787079</v>
      </c>
      <c r="L35" s="118">
        <f>'Response zone f''n'!H34</f>
        <v>42.259317823800757</v>
      </c>
      <c r="M35" s="118">
        <f t="shared" si="4"/>
        <v>6.7118408498632216E-3</v>
      </c>
      <c r="N35" s="118">
        <f t="shared" si="5"/>
        <v>4.1784780728033182</v>
      </c>
      <c r="O35" s="66">
        <f>'Response zone f''n'!AH35</f>
        <v>61.407844185439409</v>
      </c>
      <c r="P35" s="66">
        <f>'Response zone f''n'!AH34</f>
        <v>60.880869849596863</v>
      </c>
      <c r="Q35" s="66">
        <f t="shared" si="6"/>
        <v>5.2697433584254581E-3</v>
      </c>
      <c r="R35" s="66">
        <f t="shared" si="7"/>
        <v>2.890586102154165</v>
      </c>
      <c r="S35" s="118">
        <f>'Response zone f''n'!AJ35</f>
        <v>28.102113938871724</v>
      </c>
      <c r="T35" s="118">
        <f>'Response zone f''n'!AJ34</f>
        <v>27.376988793569556</v>
      </c>
      <c r="U35" s="118">
        <f t="shared" si="8"/>
        <v>7.2512514530216872E-3</v>
      </c>
      <c r="V35" s="118">
        <f t="shared" si="9"/>
        <v>8.0042326578457175</v>
      </c>
      <c r="W35" s="66">
        <f>'Response zone f''n'!AI35</f>
        <v>49.480887706557318</v>
      </c>
      <c r="X35" s="66">
        <f>'Response zone f''n'!AI34</f>
        <v>48.831497775990556</v>
      </c>
      <c r="Y35" s="66">
        <f t="shared" si="10"/>
        <v>6.4938993056676249E-3</v>
      </c>
      <c r="Z35" s="66">
        <f t="shared" si="11"/>
        <v>11.904193012719938</v>
      </c>
      <c r="AA35" s="118">
        <f>'Response zone f''n'!AH35</f>
        <v>61.407844185439409</v>
      </c>
      <c r="AB35" s="118">
        <f>'Response zone f''n'!AH34</f>
        <v>60.880869849596863</v>
      </c>
      <c r="AC35" s="118">
        <f t="shared" si="12"/>
        <v>5.2697433584254581E-3</v>
      </c>
      <c r="AD35" s="118">
        <f t="shared" si="13"/>
        <v>6.4621758266163463</v>
      </c>
      <c r="AE35" s="66">
        <f>'Response zone f''n'!H35</f>
        <v>42.930501908787079</v>
      </c>
      <c r="AF35" s="66">
        <f>'Response zone f''n'!H34</f>
        <v>42.259317823800757</v>
      </c>
      <c r="AG35" s="66">
        <f t="shared" si="14"/>
        <v>6.7118408498632216E-3</v>
      </c>
      <c r="AH35" s="66">
        <f t="shared" si="15"/>
        <v>5.4428604070470881</v>
      </c>
      <c r="AI35" s="118">
        <f>'Response zone f''n'!H35</f>
        <v>42.930501908787079</v>
      </c>
      <c r="AJ35" s="118">
        <f>'Response zone f''n'!H34</f>
        <v>42.259317823800757</v>
      </c>
      <c r="AK35" s="118">
        <f t="shared" si="16"/>
        <v>6.7118408498632216E-3</v>
      </c>
      <c r="AL35" s="118">
        <f t="shared" si="17"/>
        <v>3.3720007300240771</v>
      </c>
      <c r="AM35" s="66">
        <f>'Response zone f''n'!H35</f>
        <v>42.930501908787079</v>
      </c>
      <c r="AN35" s="66">
        <f>'Response zone f''n'!H34</f>
        <v>42.259317823800757</v>
      </c>
      <c r="AO35" s="66">
        <f t="shared" si="18"/>
        <v>6.7118408498632216E-3</v>
      </c>
      <c r="AP35" s="66">
        <f t="shared" si="19"/>
        <v>2.6158914753315186</v>
      </c>
      <c r="AQ35" s="118">
        <f>'Response zone f''n'!T35</f>
        <v>69.909672010192608</v>
      </c>
      <c r="AR35" s="118">
        <f>'Response zone f''n'!T34</f>
        <v>69.488155252050646</v>
      </c>
      <c r="AS35" s="118">
        <f t="shared" si="20"/>
        <v>4.2151675814196213E-3</v>
      </c>
      <c r="AT35" s="118">
        <f t="shared" si="21"/>
        <v>11.408878594985275</v>
      </c>
      <c r="AU35" s="66">
        <f>'Response zone f''n'!AF35</f>
        <v>83.007702332571014</v>
      </c>
      <c r="AV35" s="66">
        <f>'Response zone f''n'!AF34</f>
        <v>82.768690303778584</v>
      </c>
      <c r="AW35" s="66">
        <f t="shared" si="22"/>
        <v>2.3901202879243045E-3</v>
      </c>
      <c r="AX35" s="66">
        <f t="shared" si="23"/>
        <v>1.4308883030795199</v>
      </c>
      <c r="AY35" s="118">
        <f>'Response zone f''n'!U35</f>
        <v>51.867218249186031</v>
      </c>
      <c r="AZ35" s="118">
        <f>'Response zone f''n'!U34</f>
        <v>51.241129189316744</v>
      </c>
      <c r="BA35" s="118">
        <f t="shared" si="24"/>
        <v>6.2608905986928677E-3</v>
      </c>
      <c r="BB35" s="118">
        <f t="shared" si="25"/>
        <v>7.1331875130125555</v>
      </c>
      <c r="BC35" s="66">
        <f>'Response zone f''n'!T35</f>
        <v>69.909672010192608</v>
      </c>
      <c r="BD35" s="66">
        <f>'Response zone f''n'!T34</f>
        <v>69.488155252050646</v>
      </c>
      <c r="BE35" s="66">
        <f t="shared" si="26"/>
        <v>4.2151675814196213E-3</v>
      </c>
      <c r="BF35" s="66">
        <f t="shared" si="27"/>
        <v>3.2762001043559779</v>
      </c>
      <c r="BG35" s="118">
        <f>'Response zone f''n'!AG35</f>
        <v>73.463654606350531</v>
      </c>
      <c r="BH35" s="118">
        <f>'Response zone f''n'!AG34</f>
        <v>73.089369993295577</v>
      </c>
      <c r="BI35" s="118">
        <f t="shared" si="28"/>
        <v>3.7428461305495375E-3</v>
      </c>
      <c r="BJ35" s="118">
        <f t="shared" si="29"/>
        <v>6.1574713292567882</v>
      </c>
      <c r="BK35" s="66">
        <f>'Response zone f''n'!U35</f>
        <v>51.867218249186031</v>
      </c>
      <c r="BL35" s="66">
        <f>'Response zone f''n'!U34</f>
        <v>51.241129189316744</v>
      </c>
      <c r="BM35" s="66">
        <f t="shared" si="30"/>
        <v>6.2608905986928677E-3</v>
      </c>
      <c r="BN35" s="66">
        <f t="shared" si="31"/>
        <v>51.208940516477995</v>
      </c>
      <c r="BO35" s="118">
        <f>'Response zone f''n'!H35</f>
        <v>42.930501908787079</v>
      </c>
      <c r="BP35" s="118">
        <f>'Response zone f''n'!H34</f>
        <v>42.259317823800757</v>
      </c>
      <c r="BQ35" s="118">
        <f t="shared" si="32"/>
        <v>6.7118408498632216E-3</v>
      </c>
      <c r="BR35" s="118">
        <f t="shared" si="33"/>
        <v>0.28422373530943151</v>
      </c>
      <c r="BS35" s="66">
        <f>'Response zone f''n'!I35</f>
        <v>23.52335974176119</v>
      </c>
      <c r="BT35" s="66">
        <f>'Response zone f''n'!I34</f>
        <v>22.826481727483078</v>
      </c>
      <c r="BU35" s="66">
        <f t="shared" si="34"/>
        <v>6.968780142781128E-3</v>
      </c>
      <c r="BV35" s="66">
        <f t="shared" si="35"/>
        <v>0</v>
      </c>
      <c r="BW35" s="118">
        <f>'Response zone f''n'!H35</f>
        <v>42.930501908787079</v>
      </c>
      <c r="BX35" s="118">
        <f>'Response zone f''n'!H34</f>
        <v>42.259317823800757</v>
      </c>
      <c r="BY35" s="118">
        <f t="shared" si="36"/>
        <v>6.7118408498632216E-3</v>
      </c>
      <c r="BZ35" s="118">
        <f t="shared" si="37"/>
        <v>0</v>
      </c>
      <c r="CA35" s="66">
        <f>'Response zone f''n'!H35</f>
        <v>42.930501908787079</v>
      </c>
      <c r="CB35" s="66">
        <f>'Response zone f''n'!H34</f>
        <v>42.259317823800757</v>
      </c>
      <c r="CC35" s="66">
        <f t="shared" si="38"/>
        <v>6.7118408498632216E-3</v>
      </c>
      <c r="CD35" s="66">
        <f t="shared" si="39"/>
        <v>0</v>
      </c>
      <c r="CE35" s="118">
        <f>'Response zone f''n'!I35</f>
        <v>23.52335974176119</v>
      </c>
      <c r="CF35" s="118">
        <f>'Response zone f''n'!I34</f>
        <v>22.826481727483078</v>
      </c>
      <c r="CG35" s="118">
        <f t="shared" si="40"/>
        <v>6.968780142781128E-3</v>
      </c>
      <c r="CH35" s="118">
        <f t="shared" si="41"/>
        <v>11.15597945479225</v>
      </c>
      <c r="CI35" s="66">
        <f>'Response zone f''n'!T35</f>
        <v>69.909672010192608</v>
      </c>
      <c r="CJ35" s="66">
        <f>'Response zone f''n'!T34</f>
        <v>69.488155252050646</v>
      </c>
      <c r="CK35" s="66">
        <f t="shared" si="42"/>
        <v>4.2151675814196213E-3</v>
      </c>
      <c r="CL35" s="66">
        <f t="shared" si="43"/>
        <v>5.4716052225910055</v>
      </c>
      <c r="CM35" s="118">
        <f>'Response zone f''n'!O35</f>
        <v>36.052734110913029</v>
      </c>
      <c r="CN35" s="118">
        <f>'Response zone f''n'!O34</f>
        <v>35.436090854600877</v>
      </c>
      <c r="CO35" s="118">
        <f t="shared" si="44"/>
        <v>6.1664325631215176E-3</v>
      </c>
      <c r="CP35" s="118">
        <f t="shared" si="45"/>
        <v>1.4479400301465635</v>
      </c>
      <c r="CQ35" s="66">
        <f>'Response zone f''n'!U35</f>
        <v>51.867218249186031</v>
      </c>
      <c r="CR35" s="66">
        <f>'Response zone f''n'!U34</f>
        <v>51.241129189316744</v>
      </c>
      <c r="CS35" s="66">
        <f t="shared" si="46"/>
        <v>6.2608905986928677E-3</v>
      </c>
      <c r="CT35" s="66">
        <f t="shared" si="47"/>
        <v>17.372813146611946</v>
      </c>
      <c r="CU35" s="118">
        <f>'Response zone f''n'!AA35</f>
        <v>44.598587272434507</v>
      </c>
      <c r="CV35" s="118">
        <f>'Response zone f''n'!AA34</f>
        <v>43.919159997603998</v>
      </c>
      <c r="CW35" s="118">
        <f t="shared" si="48"/>
        <v>6.7942727483050903E-3</v>
      </c>
      <c r="CX35" s="118">
        <f t="shared" si="49"/>
        <v>35.079818135316174</v>
      </c>
    </row>
    <row r="36" spans="1:102" x14ac:dyDescent="0.25">
      <c r="A36" s="66">
        <v>2044</v>
      </c>
      <c r="B36" s="163">
        <v>34</v>
      </c>
      <c r="C36" s="111">
        <f>'Response zone f''n'!I36</f>
        <v>24.203753584517973</v>
      </c>
      <c r="D36" s="111">
        <f>'Response zone f''n'!I35</f>
        <v>23.52335974176119</v>
      </c>
      <c r="E36" s="118">
        <f t="shared" si="0"/>
        <v>6.8039384275678213E-3</v>
      </c>
      <c r="F36" s="118">
        <f t="shared" si="1"/>
        <v>3.7013002786436764</v>
      </c>
      <c r="G36" s="66">
        <f>'Response zone f''n'!H36</f>
        <v>43.578671098399866</v>
      </c>
      <c r="H36" s="66">
        <f>'Response zone f''n'!H35</f>
        <v>42.930501908787079</v>
      </c>
      <c r="I36" s="66">
        <f t="shared" si="2"/>
        <v>6.4816918961278702E-3</v>
      </c>
      <c r="J36" s="66">
        <f t="shared" si="3"/>
        <v>1.2955746300054356</v>
      </c>
      <c r="K36" s="118">
        <f>'Response zone f''n'!H36</f>
        <v>43.578671098399866</v>
      </c>
      <c r="L36" s="118">
        <f>'Response zone f''n'!H35</f>
        <v>42.930501908787079</v>
      </c>
      <c r="M36" s="118">
        <f t="shared" si="4"/>
        <v>6.4816918961278702E-3</v>
      </c>
      <c r="N36" s="118">
        <f t="shared" si="5"/>
        <v>4.035198102647084</v>
      </c>
      <c r="O36" s="66">
        <f>'Response zone f''n'!AH36</f>
        <v>61.91367092673643</v>
      </c>
      <c r="P36" s="66">
        <f>'Response zone f''n'!AH35</f>
        <v>61.407844185439409</v>
      </c>
      <c r="Q36" s="66">
        <f t="shared" si="6"/>
        <v>5.0582674129702101E-3</v>
      </c>
      <c r="R36" s="66">
        <f t="shared" si="7"/>
        <v>2.7745862540979025</v>
      </c>
      <c r="S36" s="118">
        <f>'Response zone f''n'!AJ36</f>
        <v>28.807418278385988</v>
      </c>
      <c r="T36" s="118">
        <f>'Response zone f''n'!AJ35</f>
        <v>28.102113938871724</v>
      </c>
      <c r="U36" s="118">
        <f t="shared" si="8"/>
        <v>7.0530433951426375E-3</v>
      </c>
      <c r="V36" s="118">
        <f t="shared" si="9"/>
        <v>7.7854423676176001</v>
      </c>
      <c r="W36" s="66">
        <f>'Response zone f''n'!AI36</f>
        <v>50.106050952015025</v>
      </c>
      <c r="X36" s="66">
        <f>'Response zone f''n'!AI35</f>
        <v>49.480887706557318</v>
      </c>
      <c r="Y36" s="66">
        <f t="shared" si="10"/>
        <v>6.2516324545770626E-3</v>
      </c>
      <c r="Z36" s="66">
        <f t="shared" si="11"/>
        <v>11.460085209346872</v>
      </c>
      <c r="AA36" s="118">
        <f>'Response zone f''n'!AH36</f>
        <v>61.91367092673643</v>
      </c>
      <c r="AB36" s="118">
        <f>'Response zone f''n'!AH35</f>
        <v>61.407844185439409</v>
      </c>
      <c r="AC36" s="118">
        <f t="shared" si="12"/>
        <v>5.0582674129702101E-3</v>
      </c>
      <c r="AD36" s="118">
        <f t="shared" si="13"/>
        <v>6.2028473072403925</v>
      </c>
      <c r="AE36" s="66">
        <f>'Response zone f''n'!H36</f>
        <v>43.578671098399866</v>
      </c>
      <c r="AF36" s="66">
        <f>'Response zone f''n'!H35</f>
        <v>42.930501908787079</v>
      </c>
      <c r="AG36" s="66">
        <f t="shared" si="14"/>
        <v>6.4816918961278702E-3</v>
      </c>
      <c r="AH36" s="66">
        <f t="shared" si="15"/>
        <v>5.2562247796491315</v>
      </c>
      <c r="AI36" s="118">
        <f>'Response zone f''n'!H36</f>
        <v>43.578671098399866</v>
      </c>
      <c r="AJ36" s="118">
        <f>'Response zone f''n'!H35</f>
        <v>42.930501908787079</v>
      </c>
      <c r="AK36" s="118">
        <f t="shared" si="16"/>
        <v>6.4816918961278702E-3</v>
      </c>
      <c r="AL36" s="118">
        <f t="shared" si="17"/>
        <v>3.2563748596601072</v>
      </c>
      <c r="AM36" s="66">
        <f>'Response zone f''n'!H36</f>
        <v>43.578671098399866</v>
      </c>
      <c r="AN36" s="66">
        <f>'Response zone f''n'!H35</f>
        <v>42.930501908787079</v>
      </c>
      <c r="AO36" s="66">
        <f t="shared" si="18"/>
        <v>6.4816918961278702E-3</v>
      </c>
      <c r="AP36" s="66">
        <f t="shared" si="19"/>
        <v>2.5261925835371692</v>
      </c>
      <c r="AQ36" s="118">
        <f>'Response zone f''n'!T36</f>
        <v>70.313701442518621</v>
      </c>
      <c r="AR36" s="118">
        <f>'Response zone f''n'!T35</f>
        <v>69.909672010192608</v>
      </c>
      <c r="AS36" s="118">
        <f t="shared" si="20"/>
        <v>4.0402943232601277E-3</v>
      </c>
      <c r="AT36" s="118">
        <f t="shared" si="21"/>
        <v>10.935562236070965</v>
      </c>
      <c r="AU36" s="66">
        <f>'Response zone f''n'!AF36</f>
        <v>83.236515359984551</v>
      </c>
      <c r="AV36" s="66">
        <f>'Response zone f''n'!AF35</f>
        <v>83.007702332571014</v>
      </c>
      <c r="AW36" s="66">
        <f t="shared" si="22"/>
        <v>2.2881302741353691E-3</v>
      </c>
      <c r="AX36" s="66">
        <f t="shared" si="23"/>
        <v>1.369830155295567</v>
      </c>
      <c r="AY36" s="118">
        <f>'Response zone f''n'!U36</f>
        <v>52.469563932770505</v>
      </c>
      <c r="AZ36" s="118">
        <f>'Response zone f''n'!U35</f>
        <v>51.867218249186031</v>
      </c>
      <c r="BA36" s="118">
        <f t="shared" si="24"/>
        <v>6.0234568358447406E-3</v>
      </c>
      <c r="BB36" s="118">
        <f t="shared" si="25"/>
        <v>6.8626733544247269</v>
      </c>
      <c r="BC36" s="66">
        <f>'Response zone f''n'!T36</f>
        <v>70.313701442518621</v>
      </c>
      <c r="BD36" s="66">
        <f>'Response zone f''n'!T35</f>
        <v>69.909672010192608</v>
      </c>
      <c r="BE36" s="66">
        <f t="shared" si="26"/>
        <v>4.0402943232601277E-3</v>
      </c>
      <c r="BF36" s="66">
        <f t="shared" si="27"/>
        <v>3.1402814782124713</v>
      </c>
      <c r="BG36" s="118">
        <f>'Response zone f''n'!AG36</f>
        <v>73.822244798110816</v>
      </c>
      <c r="BH36" s="118">
        <f>'Response zone f''n'!AG35</f>
        <v>73.463654606350531</v>
      </c>
      <c r="BI36" s="118">
        <f t="shared" si="28"/>
        <v>3.5859019176028538E-3</v>
      </c>
      <c r="BJ36" s="118">
        <f t="shared" si="29"/>
        <v>5.8992775756786546</v>
      </c>
      <c r="BK36" s="66">
        <f>'Response zone f''n'!U36</f>
        <v>52.469563932770505</v>
      </c>
      <c r="BL36" s="66">
        <f>'Response zone f''n'!U35</f>
        <v>51.867218249186031</v>
      </c>
      <c r="BM36" s="66">
        <f t="shared" si="30"/>
        <v>6.0234568358447406E-3</v>
      </c>
      <c r="BN36" s="66">
        <f t="shared" si="31"/>
        <v>49.266927435969649</v>
      </c>
      <c r="BO36" s="118">
        <f>'Response zone f''n'!H36</f>
        <v>43.578671098399866</v>
      </c>
      <c r="BP36" s="118">
        <f>'Response zone f''n'!H35</f>
        <v>42.930501908787079</v>
      </c>
      <c r="BQ36" s="118">
        <f t="shared" si="32"/>
        <v>6.4816918961278702E-3</v>
      </c>
      <c r="BR36" s="118">
        <f t="shared" si="33"/>
        <v>0.27447770634786101</v>
      </c>
      <c r="BS36" s="66">
        <f>'Response zone f''n'!I36</f>
        <v>24.203753584517973</v>
      </c>
      <c r="BT36" s="66">
        <f>'Response zone f''n'!I35</f>
        <v>23.52335974176119</v>
      </c>
      <c r="BU36" s="66">
        <f t="shared" si="34"/>
        <v>6.8039384275678213E-3</v>
      </c>
      <c r="BV36" s="66">
        <f t="shared" si="35"/>
        <v>0</v>
      </c>
      <c r="BW36" s="118">
        <f>'Response zone f''n'!H36</f>
        <v>43.578671098399866</v>
      </c>
      <c r="BX36" s="118">
        <f>'Response zone f''n'!H35</f>
        <v>42.930501908787079</v>
      </c>
      <c r="BY36" s="118">
        <f t="shared" si="36"/>
        <v>6.4816918961278702E-3</v>
      </c>
      <c r="BZ36" s="118">
        <f t="shared" si="37"/>
        <v>0</v>
      </c>
      <c r="CA36" s="66">
        <f>'Response zone f''n'!H36</f>
        <v>43.578671098399866</v>
      </c>
      <c r="CB36" s="66">
        <f>'Response zone f''n'!H35</f>
        <v>42.930501908787079</v>
      </c>
      <c r="CC36" s="66">
        <f t="shared" si="38"/>
        <v>6.4816918961278702E-3</v>
      </c>
      <c r="CD36" s="66">
        <f t="shared" si="39"/>
        <v>0</v>
      </c>
      <c r="CE36" s="118">
        <f>'Response zone f''n'!I36</f>
        <v>24.203753584517973</v>
      </c>
      <c r="CF36" s="118">
        <f>'Response zone f''n'!I35</f>
        <v>23.52335974176119</v>
      </c>
      <c r="CG36" s="118">
        <f t="shared" si="40"/>
        <v>6.8039384275678213E-3</v>
      </c>
      <c r="CH36" s="118">
        <f t="shared" si="41"/>
        <v>10.892092411359357</v>
      </c>
      <c r="CI36" s="66">
        <f>'Response zone f''n'!T36</f>
        <v>70.313701442518621</v>
      </c>
      <c r="CJ36" s="66">
        <f>'Response zone f''n'!T35</f>
        <v>69.909672010192608</v>
      </c>
      <c r="CK36" s="66">
        <f t="shared" si="42"/>
        <v>4.0402943232601277E-3</v>
      </c>
      <c r="CL36" s="66">
        <f t="shared" si="43"/>
        <v>5.2446065531063777</v>
      </c>
      <c r="CM36" s="118">
        <f>'Response zone f''n'!O36</f>
        <v>36.651215916413079</v>
      </c>
      <c r="CN36" s="118">
        <f>'Response zone f''n'!O35</f>
        <v>36.052734110913029</v>
      </c>
      <c r="CO36" s="118">
        <f t="shared" si="44"/>
        <v>5.9848180550005027E-3</v>
      </c>
      <c r="CP36" s="118">
        <f t="shared" si="45"/>
        <v>1.4052951274946681</v>
      </c>
      <c r="CQ36" s="66">
        <f>'Response zone f''n'!U36</f>
        <v>52.469563932770505</v>
      </c>
      <c r="CR36" s="66">
        <f>'Response zone f''n'!U35</f>
        <v>51.867218249186031</v>
      </c>
      <c r="CS36" s="66">
        <f t="shared" si="46"/>
        <v>6.0234568358447406E-3</v>
      </c>
      <c r="CT36" s="66">
        <f t="shared" si="47"/>
        <v>16.713978379954522</v>
      </c>
      <c r="CU36" s="118">
        <f>'Response zone f''n'!AA36</f>
        <v>45.253877449258503</v>
      </c>
      <c r="CV36" s="118">
        <f>'Response zone f''n'!AA35</f>
        <v>44.598587272434507</v>
      </c>
      <c r="CW36" s="118">
        <f t="shared" si="48"/>
        <v>6.5529017682399628E-3</v>
      </c>
      <c r="CX36" s="118">
        <f t="shared" si="49"/>
        <v>33.833584668174318</v>
      </c>
    </row>
    <row r="37" spans="1:102" x14ac:dyDescent="0.25">
      <c r="A37" s="66">
        <v>2045</v>
      </c>
      <c r="B37" s="163">
        <v>35</v>
      </c>
      <c r="C37" s="111">
        <f>'Response zone f''n'!I37</f>
        <v>24.868135268694353</v>
      </c>
      <c r="D37" s="111">
        <f>'Response zone f''n'!I36</f>
        <v>24.203753584517973</v>
      </c>
      <c r="E37" s="118">
        <f t="shared" si="0"/>
        <v>6.6438168417638013E-3</v>
      </c>
      <c r="F37" s="118">
        <f t="shared" si="1"/>
        <v>3.6141951296975914</v>
      </c>
      <c r="G37" s="66">
        <f>'Response zone f''n'!H37</f>
        <v>44.205092524424003</v>
      </c>
      <c r="H37" s="66">
        <f>'Response zone f''n'!H36</f>
        <v>43.578671098399866</v>
      </c>
      <c r="I37" s="66">
        <f t="shared" si="2"/>
        <v>6.2642142602413742E-3</v>
      </c>
      <c r="J37" s="66">
        <f t="shared" si="3"/>
        <v>1.2521047286026206</v>
      </c>
      <c r="K37" s="118">
        <f>'Response zone f''n'!H37</f>
        <v>44.205092524424003</v>
      </c>
      <c r="L37" s="118">
        <f>'Response zone f''n'!H36</f>
        <v>43.578671098399866</v>
      </c>
      <c r="M37" s="118">
        <f t="shared" si="4"/>
        <v>6.2642142602413742E-3</v>
      </c>
      <c r="N37" s="118">
        <f t="shared" si="5"/>
        <v>3.8998067021052574</v>
      </c>
      <c r="O37" s="66">
        <f>'Response zone f''n'!AH37</f>
        <v>62.399729506379487</v>
      </c>
      <c r="P37" s="66">
        <f>'Response zone f''n'!AH36</f>
        <v>61.91367092673643</v>
      </c>
      <c r="Q37" s="66">
        <f t="shared" si="6"/>
        <v>4.8605857964305697E-3</v>
      </c>
      <c r="R37" s="66">
        <f t="shared" si="7"/>
        <v>2.6661529406411373</v>
      </c>
      <c r="S37" s="118">
        <f>'Response zone f''n'!AJ37</f>
        <v>29.493668202944249</v>
      </c>
      <c r="T37" s="118">
        <f>'Response zone f''n'!AJ36</f>
        <v>28.807418278385988</v>
      </c>
      <c r="U37" s="118">
        <f t="shared" si="8"/>
        <v>6.8624992455826117E-3</v>
      </c>
      <c r="V37" s="118">
        <f t="shared" si="9"/>
        <v>7.5751118178427417</v>
      </c>
      <c r="W37" s="66">
        <f>'Response zone f''n'!AI37</f>
        <v>50.708446027579534</v>
      </c>
      <c r="X37" s="66">
        <f>'Response zone f''n'!AI36</f>
        <v>50.106050952015025</v>
      </c>
      <c r="Y37" s="66">
        <f t="shared" si="10"/>
        <v>6.0239507556450892E-3</v>
      </c>
      <c r="Z37" s="66">
        <f t="shared" si="11"/>
        <v>11.042713956425734</v>
      </c>
      <c r="AA37" s="118">
        <f>'Response zone f''n'!AH37</f>
        <v>62.399729506379487</v>
      </c>
      <c r="AB37" s="118">
        <f>'Response zone f''n'!AH36</f>
        <v>61.91367092673643</v>
      </c>
      <c r="AC37" s="118">
        <f t="shared" si="12"/>
        <v>4.8605857964305697E-3</v>
      </c>
      <c r="AD37" s="118">
        <f t="shared" si="13"/>
        <v>5.9604344842845141</v>
      </c>
      <c r="AE37" s="66">
        <f>'Response zone f''n'!H37</f>
        <v>44.205092524424003</v>
      </c>
      <c r="AF37" s="66">
        <f>'Response zone f''n'!H36</f>
        <v>43.578671098399866</v>
      </c>
      <c r="AG37" s="66">
        <f t="shared" si="14"/>
        <v>6.2642142602413742E-3</v>
      </c>
      <c r="AH37" s="66">
        <f t="shared" si="15"/>
        <v>5.0798647555867413</v>
      </c>
      <c r="AI37" s="118">
        <f>'Response zone f''n'!H37</f>
        <v>44.205092524424003</v>
      </c>
      <c r="AJ37" s="118">
        <f>'Response zone f''n'!H36</f>
        <v>43.578671098399866</v>
      </c>
      <c r="AK37" s="118">
        <f t="shared" si="16"/>
        <v>6.2642142602413742E-3</v>
      </c>
      <c r="AL37" s="118">
        <f t="shared" si="17"/>
        <v>3.1471150063088289</v>
      </c>
      <c r="AM37" s="66">
        <f>'Response zone f''n'!H37</f>
        <v>44.205092524424003</v>
      </c>
      <c r="AN37" s="66">
        <f>'Response zone f''n'!H36</f>
        <v>43.578671098399866</v>
      </c>
      <c r="AO37" s="66">
        <f t="shared" si="18"/>
        <v>6.2642142602413742E-3</v>
      </c>
      <c r="AP37" s="66">
        <f t="shared" si="19"/>
        <v>2.4414322463187546</v>
      </c>
      <c r="AQ37" s="118">
        <f>'Response zone f''n'!T37</f>
        <v>70.701424439554728</v>
      </c>
      <c r="AR37" s="118">
        <f>'Response zone f''n'!T36</f>
        <v>70.313701442518621</v>
      </c>
      <c r="AS37" s="118">
        <f t="shared" si="20"/>
        <v>3.8772299703610713E-3</v>
      </c>
      <c r="AT37" s="118">
        <f t="shared" si="21"/>
        <v>10.49420815714995</v>
      </c>
      <c r="AU37" s="66">
        <f>'Response zone f''n'!AF37</f>
        <v>83.455839071784439</v>
      </c>
      <c r="AV37" s="66">
        <f>'Response zone f''n'!AF36</f>
        <v>83.236515359984551</v>
      </c>
      <c r="AW37" s="66">
        <f t="shared" si="22"/>
        <v>2.1932371179988765E-3</v>
      </c>
      <c r="AX37" s="66">
        <f t="shared" si="23"/>
        <v>1.3130206684073882</v>
      </c>
      <c r="AY37" s="118">
        <f>'Response zone f''n'!U37</f>
        <v>53.049622984217315</v>
      </c>
      <c r="AZ37" s="118">
        <f>'Response zone f''n'!U36</f>
        <v>52.469563932770505</v>
      </c>
      <c r="BA37" s="118">
        <f t="shared" si="24"/>
        <v>5.8005905144680979E-3</v>
      </c>
      <c r="BB37" s="118">
        <f t="shared" si="25"/>
        <v>6.6087562422096031</v>
      </c>
      <c r="BC37" s="66">
        <f>'Response zone f''n'!T37</f>
        <v>70.701424439554728</v>
      </c>
      <c r="BD37" s="66">
        <f>'Response zone f''n'!T36</f>
        <v>70.313701442518621</v>
      </c>
      <c r="BE37" s="66">
        <f t="shared" si="26"/>
        <v>3.8772299703610713E-3</v>
      </c>
      <c r="BF37" s="66">
        <f t="shared" si="27"/>
        <v>3.0135412147079998</v>
      </c>
      <c r="BG37" s="118">
        <f>'Response zone f''n'!AG37</f>
        <v>74.166212189209148</v>
      </c>
      <c r="BH37" s="118">
        <f>'Response zone f''n'!AG36</f>
        <v>73.822244798110816</v>
      </c>
      <c r="BI37" s="118">
        <f t="shared" si="28"/>
        <v>3.4396739109833164E-3</v>
      </c>
      <c r="BJ37" s="118">
        <f t="shared" si="29"/>
        <v>5.658713382845546</v>
      </c>
      <c r="BK37" s="66">
        <f>'Response zone f''n'!U37</f>
        <v>53.049622984217315</v>
      </c>
      <c r="BL37" s="66">
        <f>'Response zone f''n'!U36</f>
        <v>52.469563932770505</v>
      </c>
      <c r="BM37" s="66">
        <f t="shared" si="30"/>
        <v>5.8005905144680979E-3</v>
      </c>
      <c r="BN37" s="66">
        <f t="shared" si="31"/>
        <v>47.444064056615041</v>
      </c>
      <c r="BO37" s="118">
        <f>'Response zone f''n'!H37</f>
        <v>44.205092524424003</v>
      </c>
      <c r="BP37" s="118">
        <f>'Response zone f''n'!H36</f>
        <v>43.578671098399866</v>
      </c>
      <c r="BQ37" s="118">
        <f t="shared" si="32"/>
        <v>6.2642142602413742E-3</v>
      </c>
      <c r="BR37" s="118">
        <f t="shared" si="33"/>
        <v>0.26526826479514837</v>
      </c>
      <c r="BS37" s="66">
        <f>'Response zone f''n'!I37</f>
        <v>24.868135268694353</v>
      </c>
      <c r="BT37" s="66">
        <f>'Response zone f''n'!I36</f>
        <v>24.203753584517973</v>
      </c>
      <c r="BU37" s="66">
        <f t="shared" si="34"/>
        <v>6.6438168417638013E-3</v>
      </c>
      <c r="BV37" s="66">
        <f t="shared" si="35"/>
        <v>0</v>
      </c>
      <c r="BW37" s="118">
        <f>'Response zone f''n'!H37</f>
        <v>44.205092524424003</v>
      </c>
      <c r="BX37" s="118">
        <f>'Response zone f''n'!H36</f>
        <v>43.578671098399866</v>
      </c>
      <c r="BY37" s="118">
        <f t="shared" si="36"/>
        <v>6.2642142602413742E-3</v>
      </c>
      <c r="BZ37" s="118">
        <f t="shared" si="37"/>
        <v>0</v>
      </c>
      <c r="CA37" s="66">
        <f>'Response zone f''n'!H37</f>
        <v>44.205092524424003</v>
      </c>
      <c r="CB37" s="66">
        <f>'Response zone f''n'!H36</f>
        <v>43.578671098399866</v>
      </c>
      <c r="CC37" s="66">
        <f t="shared" si="38"/>
        <v>6.2642142602413742E-3</v>
      </c>
      <c r="CD37" s="66">
        <f t="shared" si="39"/>
        <v>0</v>
      </c>
      <c r="CE37" s="118">
        <f>'Response zone f''n'!I37</f>
        <v>24.868135268694353</v>
      </c>
      <c r="CF37" s="118">
        <f>'Response zone f''n'!I36</f>
        <v>24.203753584517973</v>
      </c>
      <c r="CG37" s="118">
        <f t="shared" si="40"/>
        <v>6.6438168417638013E-3</v>
      </c>
      <c r="CH37" s="118">
        <f t="shared" si="41"/>
        <v>10.635761592349544</v>
      </c>
      <c r="CI37" s="66">
        <f>'Response zone f''n'!T37</f>
        <v>70.701424439554728</v>
      </c>
      <c r="CJ37" s="66">
        <f>'Response zone f''n'!T36</f>
        <v>70.313701442518621</v>
      </c>
      <c r="CK37" s="66">
        <f t="shared" si="42"/>
        <v>3.8772299703610713E-3</v>
      </c>
      <c r="CL37" s="66">
        <f t="shared" si="43"/>
        <v>5.0329367327002315</v>
      </c>
      <c r="CM37" s="118">
        <f>'Response zone f''n'!O37</f>
        <v>37.232427255464074</v>
      </c>
      <c r="CN37" s="118">
        <f>'Response zone f''n'!O36</f>
        <v>36.651215916413079</v>
      </c>
      <c r="CO37" s="118">
        <f t="shared" si="44"/>
        <v>5.8121133905099497E-3</v>
      </c>
      <c r="CP37" s="118">
        <f t="shared" si="45"/>
        <v>1.3647423452256413</v>
      </c>
      <c r="CQ37" s="66">
        <f>'Response zone f''n'!U37</f>
        <v>53.049622984217315</v>
      </c>
      <c r="CR37" s="66">
        <f>'Response zone f''n'!U36</f>
        <v>52.469563932770505</v>
      </c>
      <c r="CS37" s="66">
        <f t="shared" si="46"/>
        <v>5.8005905144680979E-3</v>
      </c>
      <c r="CT37" s="66">
        <f t="shared" si="47"/>
        <v>16.095565568403792</v>
      </c>
      <c r="CU37" s="118">
        <f>'Response zone f''n'!AA37</f>
        <v>45.886405327632048</v>
      </c>
      <c r="CV37" s="118">
        <f>'Response zone f''n'!AA36</f>
        <v>45.253877449258503</v>
      </c>
      <c r="CW37" s="118">
        <f t="shared" si="48"/>
        <v>6.3252787837354421E-3</v>
      </c>
      <c r="CX37" s="118">
        <f t="shared" si="49"/>
        <v>32.658334101168684</v>
      </c>
    </row>
    <row r="38" spans="1:102" x14ac:dyDescent="0.25">
      <c r="A38" s="66">
        <v>2046</v>
      </c>
      <c r="B38" s="163">
        <v>36</v>
      </c>
      <c r="C38" s="111">
        <f>'Response zone f''n'!I38</f>
        <v>25.5169773950789</v>
      </c>
      <c r="D38" s="111">
        <f>'Response zone f''n'!I37</f>
        <v>24.868135268694353</v>
      </c>
      <c r="E38" s="118">
        <f t="shared" si="0"/>
        <v>6.4884212638454744E-3</v>
      </c>
      <c r="F38" s="118">
        <f t="shared" si="1"/>
        <v>3.5296608997112244</v>
      </c>
      <c r="G38" s="66">
        <f>'Response zone f''n'!H38</f>
        <v>44.8109397255243</v>
      </c>
      <c r="H38" s="66">
        <f>'Response zone f''n'!H37</f>
        <v>44.205092524424003</v>
      </c>
      <c r="I38" s="66">
        <f t="shared" si="2"/>
        <v>6.0584720110029621E-3</v>
      </c>
      <c r="J38" s="66">
        <f t="shared" si="3"/>
        <v>1.2109805217280574</v>
      </c>
      <c r="K38" s="118">
        <f>'Response zone f''n'!H38</f>
        <v>44.8109397255243</v>
      </c>
      <c r="L38" s="118">
        <f>'Response zone f''n'!H37</f>
        <v>44.205092524424003</v>
      </c>
      <c r="M38" s="118">
        <f t="shared" si="4"/>
        <v>6.0584720110029621E-3</v>
      </c>
      <c r="N38" s="118">
        <f t="shared" si="5"/>
        <v>3.7717212042035215</v>
      </c>
      <c r="O38" s="66">
        <f>'Response zone f''n'!AH38</f>
        <v>62.867276766747757</v>
      </c>
      <c r="P38" s="66">
        <f>'Response zone f''n'!AH37</f>
        <v>62.399729506379487</v>
      </c>
      <c r="Q38" s="66">
        <f t="shared" si="6"/>
        <v>4.6754726036827062E-3</v>
      </c>
      <c r="R38" s="66">
        <f t="shared" si="7"/>
        <v>2.5646137221463992</v>
      </c>
      <c r="S38" s="118">
        <f>'Response zone f''n'!AJ38</f>
        <v>30.161602382418153</v>
      </c>
      <c r="T38" s="118">
        <f>'Response zone f''n'!AJ37</f>
        <v>29.493668202944249</v>
      </c>
      <c r="U38" s="118">
        <f t="shared" si="8"/>
        <v>6.6793417947390308E-3</v>
      </c>
      <c r="V38" s="118">
        <f t="shared" si="9"/>
        <v>7.3729350130431994</v>
      </c>
      <c r="W38" s="66">
        <f>'Response zone f''n'!AI38</f>
        <v>51.289412803724709</v>
      </c>
      <c r="X38" s="66">
        <f>'Response zone f''n'!AI37</f>
        <v>50.708446027579534</v>
      </c>
      <c r="Y38" s="66">
        <f t="shared" si="10"/>
        <v>5.809667761451749E-3</v>
      </c>
      <c r="Z38" s="66">
        <f t="shared" si="11"/>
        <v>10.649904335864667</v>
      </c>
      <c r="AA38" s="118">
        <f>'Response zone f''n'!AH38</f>
        <v>62.867276766747757</v>
      </c>
      <c r="AB38" s="118">
        <f>'Response zone f''n'!AH37</f>
        <v>62.399729506379487</v>
      </c>
      <c r="AC38" s="118">
        <f t="shared" si="12"/>
        <v>4.6754726036827062E-3</v>
      </c>
      <c r="AD38" s="118">
        <f t="shared" si="13"/>
        <v>5.7334340559903287</v>
      </c>
      <c r="AE38" s="66">
        <f>'Response zone f''n'!H38</f>
        <v>44.8109397255243</v>
      </c>
      <c r="AF38" s="66">
        <f>'Response zone f''n'!H37</f>
        <v>44.205092524424003</v>
      </c>
      <c r="AG38" s="66">
        <f t="shared" si="14"/>
        <v>6.0584720110029621E-3</v>
      </c>
      <c r="AH38" s="66">
        <f t="shared" si="15"/>
        <v>4.9130213563635028</v>
      </c>
      <c r="AI38" s="118">
        <f>'Response zone f''n'!H38</f>
        <v>44.8109397255243</v>
      </c>
      <c r="AJ38" s="118">
        <f>'Response zone f''n'!H37</f>
        <v>44.205092524424003</v>
      </c>
      <c r="AK38" s="118">
        <f t="shared" si="16"/>
        <v>6.0584720110029621E-3</v>
      </c>
      <c r="AL38" s="118">
        <f t="shared" si="17"/>
        <v>3.0437509620551784</v>
      </c>
      <c r="AM38" s="66">
        <f>'Response zone f''n'!H38</f>
        <v>44.8109397255243</v>
      </c>
      <c r="AN38" s="66">
        <f>'Response zone f''n'!H37</f>
        <v>44.205092524424003</v>
      </c>
      <c r="AO38" s="66">
        <f t="shared" si="18"/>
        <v>6.0584720110029621E-3</v>
      </c>
      <c r="AP38" s="66">
        <f t="shared" si="19"/>
        <v>2.3612456912532749</v>
      </c>
      <c r="AQ38" s="118">
        <f>'Response zone f''n'!T38</f>
        <v>71.073913148656629</v>
      </c>
      <c r="AR38" s="118">
        <f>'Response zone f''n'!T37</f>
        <v>70.701424439554728</v>
      </c>
      <c r="AS38" s="118">
        <f t="shared" si="20"/>
        <v>3.7248870910190136E-3</v>
      </c>
      <c r="AT38" s="118">
        <f t="shared" si="21"/>
        <v>10.08187308822283</v>
      </c>
      <c r="AU38" s="66">
        <f>'Response zone f''n'!AF38</f>
        <v>83.66631584824286</v>
      </c>
      <c r="AV38" s="66">
        <f>'Response zone f''n'!AF37</f>
        <v>83.455839071784439</v>
      </c>
      <c r="AW38" s="66">
        <f t="shared" si="22"/>
        <v>2.1047677645842102E-3</v>
      </c>
      <c r="AX38" s="66">
        <f t="shared" si="23"/>
        <v>1.2600569060303946</v>
      </c>
      <c r="AY38" s="118">
        <f>'Response zone f''n'!U38</f>
        <v>53.608731004521218</v>
      </c>
      <c r="AZ38" s="118">
        <f>'Response zone f''n'!U37</f>
        <v>53.049622984217315</v>
      </c>
      <c r="BA38" s="118">
        <f t="shared" si="24"/>
        <v>5.5910802030390274E-3</v>
      </c>
      <c r="BB38" s="118">
        <f t="shared" si="25"/>
        <v>6.3700559624690136</v>
      </c>
      <c r="BC38" s="66">
        <f>'Response zone f''n'!T38</f>
        <v>71.073913148656629</v>
      </c>
      <c r="BD38" s="66">
        <f>'Response zone f''n'!T37</f>
        <v>70.701424439554728</v>
      </c>
      <c r="BE38" s="66">
        <f t="shared" si="26"/>
        <v>3.7248870910190136E-3</v>
      </c>
      <c r="BF38" s="66">
        <f t="shared" si="27"/>
        <v>2.8951341175860756</v>
      </c>
      <c r="BG38" s="118">
        <f>'Response zone f''n'!AG38</f>
        <v>74.496528621486576</v>
      </c>
      <c r="BH38" s="118">
        <f>'Response zone f''n'!AG37</f>
        <v>74.166212189209148</v>
      </c>
      <c r="BI38" s="118">
        <f t="shared" si="28"/>
        <v>3.303164322774279E-3</v>
      </c>
      <c r="BJ38" s="118">
        <f t="shared" si="29"/>
        <v>5.4341372591558486</v>
      </c>
      <c r="BK38" s="66">
        <f>'Response zone f''n'!U38</f>
        <v>53.608731004521218</v>
      </c>
      <c r="BL38" s="66">
        <f>'Response zone f''n'!U37</f>
        <v>53.049622984217315</v>
      </c>
      <c r="BM38" s="66">
        <f t="shared" si="30"/>
        <v>5.5910802030390274E-3</v>
      </c>
      <c r="BN38" s="66">
        <f t="shared" si="31"/>
        <v>45.730441863983216</v>
      </c>
      <c r="BO38" s="118">
        <f>'Response zone f''n'!H38</f>
        <v>44.8109397255243</v>
      </c>
      <c r="BP38" s="118">
        <f>'Response zone f''n'!H37</f>
        <v>44.205092524424003</v>
      </c>
      <c r="BQ38" s="118">
        <f t="shared" si="32"/>
        <v>6.0584720110029621E-3</v>
      </c>
      <c r="BR38" s="118">
        <f t="shared" si="33"/>
        <v>0.25655577713377942</v>
      </c>
      <c r="BS38" s="66">
        <f>'Response zone f''n'!I38</f>
        <v>25.5169773950789</v>
      </c>
      <c r="BT38" s="66">
        <f>'Response zone f''n'!I37</f>
        <v>24.868135268694353</v>
      </c>
      <c r="BU38" s="66">
        <f t="shared" si="34"/>
        <v>6.4884212638454744E-3</v>
      </c>
      <c r="BV38" s="66">
        <f t="shared" si="35"/>
        <v>0</v>
      </c>
      <c r="BW38" s="118">
        <f>'Response zone f''n'!H38</f>
        <v>44.8109397255243</v>
      </c>
      <c r="BX38" s="118">
        <f>'Response zone f''n'!H37</f>
        <v>44.205092524424003</v>
      </c>
      <c r="BY38" s="118">
        <f t="shared" si="36"/>
        <v>6.0584720110029621E-3</v>
      </c>
      <c r="BZ38" s="118">
        <f t="shared" si="37"/>
        <v>0</v>
      </c>
      <c r="CA38" s="66">
        <f>'Response zone f''n'!H38</f>
        <v>44.8109397255243</v>
      </c>
      <c r="CB38" s="66">
        <f>'Response zone f''n'!H37</f>
        <v>44.205092524424003</v>
      </c>
      <c r="CC38" s="66">
        <f t="shared" si="38"/>
        <v>6.0584720110029621E-3</v>
      </c>
      <c r="CD38" s="66">
        <f t="shared" si="39"/>
        <v>0</v>
      </c>
      <c r="CE38" s="118">
        <f>'Response zone f''n'!I38</f>
        <v>25.5169773950789</v>
      </c>
      <c r="CF38" s="118">
        <f>'Response zone f''n'!I37</f>
        <v>24.868135268694353</v>
      </c>
      <c r="CG38" s="118">
        <f t="shared" si="40"/>
        <v>6.4884212638454744E-3</v>
      </c>
      <c r="CH38" s="118">
        <f t="shared" si="41"/>
        <v>10.386996408328317</v>
      </c>
      <c r="CI38" s="66">
        <f>'Response zone f''n'!T38</f>
        <v>71.073913148656629</v>
      </c>
      <c r="CJ38" s="66">
        <f>'Response zone f''n'!T37</f>
        <v>70.701424439554728</v>
      </c>
      <c r="CK38" s="66">
        <f t="shared" si="42"/>
        <v>3.7248870910190136E-3</v>
      </c>
      <c r="CL38" s="66">
        <f t="shared" si="43"/>
        <v>4.8351841930605577</v>
      </c>
      <c r="CM38" s="118">
        <f>'Response zone f''n'!O38</f>
        <v>37.797198745150794</v>
      </c>
      <c r="CN38" s="118">
        <f>'Response zone f''n'!O37</f>
        <v>37.232427255464074</v>
      </c>
      <c r="CO38" s="118">
        <f t="shared" si="44"/>
        <v>5.6477148968672002E-3</v>
      </c>
      <c r="CP38" s="118">
        <f t="shared" si="45"/>
        <v>1.3261399349333873</v>
      </c>
      <c r="CQ38" s="66">
        <f>'Response zone f''n'!U38</f>
        <v>53.608731004521218</v>
      </c>
      <c r="CR38" s="66">
        <f>'Response zone f''n'!U37</f>
        <v>53.049622984217315</v>
      </c>
      <c r="CS38" s="66">
        <f t="shared" si="46"/>
        <v>5.5910802030390274E-3</v>
      </c>
      <c r="CT38" s="66">
        <f t="shared" si="47"/>
        <v>15.514213213595736</v>
      </c>
      <c r="CU38" s="118">
        <f>'Response zone f''n'!AA38</f>
        <v>46.497440858189741</v>
      </c>
      <c r="CV38" s="118">
        <f>'Response zone f''n'!AA37</f>
        <v>45.886405327632048</v>
      </c>
      <c r="CW38" s="118">
        <f t="shared" si="48"/>
        <v>6.1103553055769314E-3</v>
      </c>
      <c r="CX38" s="118">
        <f t="shared" si="49"/>
        <v>31.548652932026485</v>
      </c>
    </row>
    <row r="39" spans="1:102" x14ac:dyDescent="0.25">
      <c r="A39" s="66">
        <v>2047</v>
      </c>
      <c r="B39" s="163">
        <v>37</v>
      </c>
      <c r="C39" s="111">
        <f>'Response zone f''n'!I39</f>
        <v>26.15074939927521</v>
      </c>
      <c r="D39" s="111">
        <f>'Response zone f''n'!I38</f>
        <v>25.5169773950789</v>
      </c>
      <c r="E39" s="118">
        <f t="shared" si="0"/>
        <v>6.3377200419630951E-3</v>
      </c>
      <c r="F39" s="118">
        <f t="shared" si="1"/>
        <v>3.4476803702747487</v>
      </c>
      <c r="G39" s="66">
        <f>'Response zone f''n'!H39</f>
        <v>45.397301106154039</v>
      </c>
      <c r="H39" s="66">
        <f>'Response zone f''n'!H38</f>
        <v>44.8109397255243</v>
      </c>
      <c r="I39" s="66">
        <f t="shared" si="2"/>
        <v>5.8636138062973945E-3</v>
      </c>
      <c r="J39" s="66">
        <f t="shared" si="3"/>
        <v>1.1720318412738455</v>
      </c>
      <c r="K39" s="118">
        <f>'Response zone f''n'!H39</f>
        <v>45.397301106154039</v>
      </c>
      <c r="L39" s="118">
        <f>'Response zone f''n'!H38</f>
        <v>44.8109397255243</v>
      </c>
      <c r="M39" s="118">
        <f t="shared" si="4"/>
        <v>5.8636138062973945E-3</v>
      </c>
      <c r="N39" s="118">
        <f t="shared" si="5"/>
        <v>3.650411603174375</v>
      </c>
      <c r="O39" s="66">
        <f>'Response zone f''n'!AH39</f>
        <v>63.317460591405862</v>
      </c>
      <c r="P39" s="66">
        <f>'Response zone f''n'!AH38</f>
        <v>62.867276766747757</v>
      </c>
      <c r="Q39" s="66">
        <f t="shared" si="6"/>
        <v>4.5018382465810448E-3</v>
      </c>
      <c r="R39" s="66">
        <f t="shared" si="7"/>
        <v>2.4693709322499857</v>
      </c>
      <c r="S39" s="118">
        <f>'Response zone f''n'!AJ39</f>
        <v>30.811930993009362</v>
      </c>
      <c r="T39" s="118">
        <f>'Response zone f''n'!AJ38</f>
        <v>30.161602382418153</v>
      </c>
      <c r="U39" s="118">
        <f t="shared" si="8"/>
        <v>6.5032861059120964E-3</v>
      </c>
      <c r="V39" s="118">
        <f t="shared" si="9"/>
        <v>7.1785974282500469</v>
      </c>
      <c r="W39" s="66">
        <f>'Response zone f''n'!AI39</f>
        <v>51.850184455094031</v>
      </c>
      <c r="X39" s="66">
        <f>'Response zone f''n'!AI38</f>
        <v>51.289412803724709</v>
      </c>
      <c r="Y39" s="66">
        <f t="shared" si="10"/>
        <v>5.6077165136932195E-3</v>
      </c>
      <c r="Z39" s="66">
        <f t="shared" si="11"/>
        <v>10.279700469232646</v>
      </c>
      <c r="AA39" s="118">
        <f>'Response zone f''n'!AH39</f>
        <v>63.317460591405862</v>
      </c>
      <c r="AB39" s="118">
        <f>'Response zone f''n'!AH38</f>
        <v>62.867276766747757</v>
      </c>
      <c r="AC39" s="118">
        <f t="shared" si="12"/>
        <v>4.5018382465810448E-3</v>
      </c>
      <c r="AD39" s="118">
        <f t="shared" si="13"/>
        <v>5.5205098832526867</v>
      </c>
      <c r="AE39" s="66">
        <f>'Response zone f''n'!H39</f>
        <v>45.397301106154039</v>
      </c>
      <c r="AF39" s="66">
        <f>'Response zone f''n'!H38</f>
        <v>44.8109397255243</v>
      </c>
      <c r="AG39" s="66">
        <f t="shared" si="14"/>
        <v>5.8636138062973945E-3</v>
      </c>
      <c r="AH39" s="66">
        <f t="shared" si="15"/>
        <v>4.7550041996542785</v>
      </c>
      <c r="AI39" s="118">
        <f>'Response zone f''n'!H39</f>
        <v>45.397301106154039</v>
      </c>
      <c r="AJ39" s="118">
        <f>'Response zone f''n'!H38</f>
        <v>44.8109397255243</v>
      </c>
      <c r="AK39" s="118">
        <f t="shared" si="16"/>
        <v>5.8636138062973945E-3</v>
      </c>
      <c r="AL39" s="118">
        <f t="shared" si="17"/>
        <v>2.9458550161863566</v>
      </c>
      <c r="AM39" s="66">
        <f>'Response zone f''n'!H39</f>
        <v>45.397301106154039</v>
      </c>
      <c r="AN39" s="66">
        <f>'Response zone f''n'!H38</f>
        <v>44.8109397255243</v>
      </c>
      <c r="AO39" s="66">
        <f t="shared" si="18"/>
        <v>5.8636138062973945E-3</v>
      </c>
      <c r="AP39" s="66">
        <f t="shared" si="19"/>
        <v>2.2853011139026234</v>
      </c>
      <c r="AQ39" s="118">
        <f>'Response zone f''n'!T39</f>
        <v>71.432143516073353</v>
      </c>
      <c r="AR39" s="118">
        <f>'Response zone f''n'!T38</f>
        <v>71.073913148656629</v>
      </c>
      <c r="AS39" s="118">
        <f t="shared" si="20"/>
        <v>3.5823036741672353E-3</v>
      </c>
      <c r="AT39" s="118">
        <f t="shared" si="21"/>
        <v>9.6959532259400927</v>
      </c>
      <c r="AU39" s="66">
        <f>'Response zone f''n'!AF39</f>
        <v>83.868528753574637</v>
      </c>
      <c r="AV39" s="66">
        <f>'Response zone f''n'!AF38</f>
        <v>83.66631584824286</v>
      </c>
      <c r="AW39" s="66">
        <f t="shared" si="22"/>
        <v>2.0221290533177696E-3</v>
      </c>
      <c r="AX39" s="66">
        <f t="shared" si="23"/>
        <v>1.2105837619672535</v>
      </c>
      <c r="AY39" s="118">
        <f>'Response zone f''n'!U39</f>
        <v>54.148114976995643</v>
      </c>
      <c r="AZ39" s="118">
        <f>'Response zone f''n'!U38</f>
        <v>53.608731004521218</v>
      </c>
      <c r="BA39" s="118">
        <f t="shared" si="24"/>
        <v>5.3938397247442534E-3</v>
      </c>
      <c r="BB39" s="118">
        <f t="shared" si="25"/>
        <v>6.145335007094606</v>
      </c>
      <c r="BC39" s="66">
        <f>'Response zone f''n'!T39</f>
        <v>71.432143516073353</v>
      </c>
      <c r="BD39" s="66">
        <f>'Response zone f''n'!T38</f>
        <v>71.073913148656629</v>
      </c>
      <c r="BE39" s="66">
        <f t="shared" si="26"/>
        <v>3.5823036741672353E-3</v>
      </c>
      <c r="BF39" s="66">
        <f t="shared" si="27"/>
        <v>2.7843124726226973</v>
      </c>
      <c r="BG39" s="118">
        <f>'Response zone f''n'!AG39</f>
        <v>74.814077793561054</v>
      </c>
      <c r="BH39" s="118">
        <f>'Response zone f''n'!AG38</f>
        <v>74.496528621486576</v>
      </c>
      <c r="BI39" s="118">
        <f t="shared" si="28"/>
        <v>3.1754917207447875E-3</v>
      </c>
      <c r="BJ39" s="118">
        <f t="shared" si="29"/>
        <v>5.2240991333265132</v>
      </c>
      <c r="BK39" s="66">
        <f>'Response zone f''n'!U39</f>
        <v>54.148114976995643</v>
      </c>
      <c r="BL39" s="66">
        <f>'Response zone f''n'!U38</f>
        <v>53.608731004521218</v>
      </c>
      <c r="BM39" s="66">
        <f t="shared" si="30"/>
        <v>5.3938397247442534E-3</v>
      </c>
      <c r="BN39" s="66">
        <f t="shared" si="31"/>
        <v>44.117176824254287</v>
      </c>
      <c r="BO39" s="118">
        <f>'Response zone f''n'!H39</f>
        <v>45.397301106154039</v>
      </c>
      <c r="BP39" s="118">
        <f>'Response zone f''n'!H38</f>
        <v>44.8109397255243</v>
      </c>
      <c r="BQ39" s="118">
        <f t="shared" si="32"/>
        <v>5.8636138062973945E-3</v>
      </c>
      <c r="BR39" s="118">
        <f t="shared" si="33"/>
        <v>0.24830419190761377</v>
      </c>
      <c r="BS39" s="66">
        <f>'Response zone f''n'!I39</f>
        <v>26.15074939927521</v>
      </c>
      <c r="BT39" s="66">
        <f>'Response zone f''n'!I38</f>
        <v>25.5169773950789</v>
      </c>
      <c r="BU39" s="66">
        <f t="shared" si="34"/>
        <v>6.3377200419630951E-3</v>
      </c>
      <c r="BV39" s="66">
        <f t="shared" si="35"/>
        <v>0</v>
      </c>
      <c r="BW39" s="118">
        <f>'Response zone f''n'!H39</f>
        <v>45.397301106154039</v>
      </c>
      <c r="BX39" s="118">
        <f>'Response zone f''n'!H38</f>
        <v>44.8109397255243</v>
      </c>
      <c r="BY39" s="118">
        <f t="shared" si="36"/>
        <v>5.8636138062973945E-3</v>
      </c>
      <c r="BZ39" s="118">
        <f t="shared" si="37"/>
        <v>0</v>
      </c>
      <c r="CA39" s="66">
        <f>'Response zone f''n'!H39</f>
        <v>45.397301106154039</v>
      </c>
      <c r="CB39" s="66">
        <f>'Response zone f''n'!H38</f>
        <v>44.8109397255243</v>
      </c>
      <c r="CC39" s="66">
        <f t="shared" si="38"/>
        <v>5.8636138062973945E-3</v>
      </c>
      <c r="CD39" s="66">
        <f t="shared" si="39"/>
        <v>0</v>
      </c>
      <c r="CE39" s="118">
        <f>'Response zone f''n'!I39</f>
        <v>26.15074939927521</v>
      </c>
      <c r="CF39" s="118">
        <f>'Response zone f''n'!I38</f>
        <v>25.5169773950789</v>
      </c>
      <c r="CG39" s="118">
        <f t="shared" si="40"/>
        <v>6.3377200419630951E-3</v>
      </c>
      <c r="CH39" s="118">
        <f t="shared" si="41"/>
        <v>10.14574618939675</v>
      </c>
      <c r="CI39" s="66">
        <f>'Response zone f''n'!T39</f>
        <v>71.432143516073353</v>
      </c>
      <c r="CJ39" s="66">
        <f>'Response zone f''n'!T38</f>
        <v>71.073913148656629</v>
      </c>
      <c r="CK39" s="66">
        <f t="shared" si="42"/>
        <v>3.5823036741672353E-3</v>
      </c>
      <c r="CL39" s="66">
        <f t="shared" si="43"/>
        <v>4.6501001713148993</v>
      </c>
      <c r="CM39" s="118">
        <f>'Response zone f''n'!O39</f>
        <v>38.346305753295916</v>
      </c>
      <c r="CN39" s="118">
        <f>'Response zone f''n'!O38</f>
        <v>37.797198745150794</v>
      </c>
      <c r="CO39" s="118">
        <f t="shared" si="44"/>
        <v>5.4910700814512128E-3</v>
      </c>
      <c r="CP39" s="118">
        <f t="shared" si="45"/>
        <v>1.2893581658255593</v>
      </c>
      <c r="CQ39" s="66">
        <f>'Response zone f''n'!U39</f>
        <v>54.148114976995643</v>
      </c>
      <c r="CR39" s="66">
        <f>'Response zone f''n'!U38</f>
        <v>53.608731004521218</v>
      </c>
      <c r="CS39" s="66">
        <f t="shared" si="46"/>
        <v>5.3938397247442534E-3</v>
      </c>
      <c r="CT39" s="66">
        <f t="shared" si="47"/>
        <v>14.966907375816223</v>
      </c>
      <c r="CU39" s="118">
        <f>'Response zone f''n'!AA39</f>
        <v>47.088158911239795</v>
      </c>
      <c r="CV39" s="118">
        <f>'Response zone f''n'!AA38</f>
        <v>46.497440858189741</v>
      </c>
      <c r="CW39" s="118">
        <f t="shared" si="48"/>
        <v>5.9071805305005399E-3</v>
      </c>
      <c r="CX39" s="118">
        <f t="shared" si="49"/>
        <v>30.499632025242668</v>
      </c>
    </row>
    <row r="40" spans="1:102" x14ac:dyDescent="0.25">
      <c r="A40" s="66">
        <v>2048</v>
      </c>
      <c r="B40" s="163">
        <v>38</v>
      </c>
      <c r="C40" s="111">
        <f>'Response zone f''n'!I40</f>
        <v>26.769914666108946</v>
      </c>
      <c r="D40" s="111">
        <f>'Response zone f''n'!I39</f>
        <v>26.15074939927521</v>
      </c>
      <c r="E40" s="118">
        <f t="shared" si="0"/>
        <v>6.1916526683373618E-3</v>
      </c>
      <c r="F40" s="118">
        <f t="shared" si="1"/>
        <v>3.3682206255317415</v>
      </c>
      <c r="G40" s="66">
        <f>'Response zone f''n'!H40</f>
        <v>45.965187516490666</v>
      </c>
      <c r="H40" s="66">
        <f>'Response zone f''n'!H39</f>
        <v>45.397301106154039</v>
      </c>
      <c r="I40" s="66">
        <f t="shared" si="2"/>
        <v>5.6788641033662657E-3</v>
      </c>
      <c r="J40" s="66">
        <f t="shared" si="3"/>
        <v>1.1351036700718786</v>
      </c>
      <c r="K40" s="118">
        <f>'Response zone f''n'!H40</f>
        <v>45.965187516490666</v>
      </c>
      <c r="L40" s="118">
        <f>'Response zone f''n'!H39</f>
        <v>45.397301106154039</v>
      </c>
      <c r="M40" s="118">
        <f t="shared" si="4"/>
        <v>5.6788641033662657E-3</v>
      </c>
      <c r="N40" s="118">
        <f t="shared" si="5"/>
        <v>3.5353950823833049</v>
      </c>
      <c r="O40" s="66">
        <f>'Response zone f''n'!AH40</f>
        <v>63.751331733078473</v>
      </c>
      <c r="P40" s="66">
        <f>'Response zone f''n'!AH39</f>
        <v>63.317460591405862</v>
      </c>
      <c r="Q40" s="66">
        <f t="shared" si="6"/>
        <v>4.3387114167261131E-3</v>
      </c>
      <c r="R40" s="66">
        <f t="shared" si="7"/>
        <v>2.3798917839887652</v>
      </c>
      <c r="S40" s="118">
        <f>'Response zone f''n'!AJ40</f>
        <v>31.445335481406183</v>
      </c>
      <c r="T40" s="118">
        <f>'Response zone f''n'!AJ39</f>
        <v>30.811930993009362</v>
      </c>
      <c r="U40" s="118">
        <f t="shared" si="8"/>
        <v>6.3340448839682038E-3</v>
      </c>
      <c r="V40" s="118">
        <f t="shared" si="9"/>
        <v>6.9917819351571238</v>
      </c>
      <c r="W40" s="66">
        <f>'Response zone f''n'!AI40</f>
        <v>52.391897997122072</v>
      </c>
      <c r="X40" s="66">
        <f>'Response zone f''n'!AI39</f>
        <v>51.850184455094031</v>
      </c>
      <c r="Y40" s="66">
        <f t="shared" si="10"/>
        <v>5.4171354202804164E-3</v>
      </c>
      <c r="Z40" s="66">
        <f t="shared" si="11"/>
        <v>9.9303396285769896</v>
      </c>
      <c r="AA40" s="118">
        <f>'Response zone f''n'!AH40</f>
        <v>63.751331733078473</v>
      </c>
      <c r="AB40" s="118">
        <f>'Response zone f''n'!AH39</f>
        <v>63.317460591405862</v>
      </c>
      <c r="AC40" s="118">
        <f t="shared" si="12"/>
        <v>4.3387114167261131E-3</v>
      </c>
      <c r="AD40" s="118">
        <f t="shared" si="13"/>
        <v>5.3204708709399373</v>
      </c>
      <c r="AE40" s="66">
        <f>'Response zone f''n'!H40</f>
        <v>45.965187516490666</v>
      </c>
      <c r="AF40" s="66">
        <f>'Response zone f''n'!H39</f>
        <v>45.397301106154039</v>
      </c>
      <c r="AG40" s="66">
        <f t="shared" si="14"/>
        <v>5.6788641033662657E-3</v>
      </c>
      <c r="AH40" s="66">
        <f t="shared" si="15"/>
        <v>4.6051843714147509</v>
      </c>
      <c r="AI40" s="118">
        <f>'Response zone f''n'!H40</f>
        <v>45.965187516490666</v>
      </c>
      <c r="AJ40" s="118">
        <f>'Response zone f''n'!H39</f>
        <v>45.397301106154039</v>
      </c>
      <c r="AK40" s="118">
        <f t="shared" si="16"/>
        <v>5.6788641033662657E-3</v>
      </c>
      <c r="AL40" s="118">
        <f t="shared" si="17"/>
        <v>2.8530375392689482</v>
      </c>
      <c r="AM40" s="66">
        <f>'Response zone f''n'!H40</f>
        <v>45.965187516490666</v>
      </c>
      <c r="AN40" s="66">
        <f>'Response zone f''n'!H39</f>
        <v>45.397301106154039</v>
      </c>
      <c r="AO40" s="66">
        <f t="shared" si="18"/>
        <v>5.6788641033662657E-3</v>
      </c>
      <c r="AP40" s="66">
        <f t="shared" si="19"/>
        <v>2.2132962520803381</v>
      </c>
      <c r="AQ40" s="118">
        <f>'Response zone f''n'!T40</f>
        <v>71.777006105637781</v>
      </c>
      <c r="AR40" s="118">
        <f>'Response zone f''n'!T39</f>
        <v>71.432143516073353</v>
      </c>
      <c r="AS40" s="118">
        <f t="shared" si="20"/>
        <v>3.4486258956442839E-3</v>
      </c>
      <c r="AT40" s="118">
        <f t="shared" si="21"/>
        <v>9.3341375883511262</v>
      </c>
      <c r="AU40" s="66">
        <f>'Response zone f''n'!AF40</f>
        <v>84.063008396101438</v>
      </c>
      <c r="AV40" s="66">
        <f>'Response zone f''n'!AF39</f>
        <v>83.868528753574637</v>
      </c>
      <c r="AW40" s="66">
        <f t="shared" si="22"/>
        <v>1.9447964252680095E-3</v>
      </c>
      <c r="AX40" s="66">
        <f t="shared" si="23"/>
        <v>1.164287199621892</v>
      </c>
      <c r="AY40" s="118">
        <f>'Response zone f''n'!U40</f>
        <v>54.668904263930109</v>
      </c>
      <c r="AZ40" s="118">
        <f>'Response zone f''n'!U39</f>
        <v>54.148114976995643</v>
      </c>
      <c r="BA40" s="118">
        <f t="shared" si="24"/>
        <v>5.2078928693446609E-3</v>
      </c>
      <c r="BB40" s="118">
        <f t="shared" si="25"/>
        <v>5.9334811556158327</v>
      </c>
      <c r="BC40" s="66">
        <f>'Response zone f''n'!T40</f>
        <v>71.777006105637781</v>
      </c>
      <c r="BD40" s="66">
        <f>'Response zone f''n'!T39</f>
        <v>71.432143516073353</v>
      </c>
      <c r="BE40" s="66">
        <f t="shared" si="26"/>
        <v>3.4486258956442839E-3</v>
      </c>
      <c r="BF40" s="66">
        <f t="shared" si="27"/>
        <v>2.6804126528676138</v>
      </c>
      <c r="BG40" s="118">
        <f>'Response zone f''n'!AG40</f>
        <v>75.119665279936825</v>
      </c>
      <c r="BH40" s="118">
        <f>'Response zone f''n'!AG39</f>
        <v>74.814077793561054</v>
      </c>
      <c r="BI40" s="118">
        <f t="shared" si="28"/>
        <v>3.0558748637577082E-3</v>
      </c>
      <c r="BJ40" s="118">
        <f t="shared" si="29"/>
        <v>5.0273137615256136</v>
      </c>
      <c r="BK40" s="66">
        <f>'Response zone f''n'!U40</f>
        <v>54.668904263930109</v>
      </c>
      <c r="BL40" s="66">
        <f>'Response zone f''n'!U39</f>
        <v>54.148114976995643</v>
      </c>
      <c r="BM40" s="66">
        <f t="shared" si="30"/>
        <v>5.2078928693446609E-3</v>
      </c>
      <c r="BN40" s="66">
        <f t="shared" si="31"/>
        <v>42.596284339825331</v>
      </c>
      <c r="BO40" s="118">
        <f>'Response zone f''n'!H40</f>
        <v>45.965187516490666</v>
      </c>
      <c r="BP40" s="118">
        <f>'Response zone f''n'!H39</f>
        <v>45.397301106154039</v>
      </c>
      <c r="BQ40" s="118">
        <f t="shared" si="32"/>
        <v>5.6788641033662657E-3</v>
      </c>
      <c r="BR40" s="118">
        <f t="shared" si="33"/>
        <v>0.24048066750663466</v>
      </c>
      <c r="BS40" s="66">
        <f>'Response zone f''n'!I40</f>
        <v>26.769914666108946</v>
      </c>
      <c r="BT40" s="66">
        <f>'Response zone f''n'!I39</f>
        <v>26.15074939927521</v>
      </c>
      <c r="BU40" s="66">
        <f t="shared" si="34"/>
        <v>6.1916526683373618E-3</v>
      </c>
      <c r="BV40" s="66">
        <f t="shared" si="35"/>
        <v>0</v>
      </c>
      <c r="BW40" s="118">
        <f>'Response zone f''n'!H40</f>
        <v>45.965187516490666</v>
      </c>
      <c r="BX40" s="118">
        <f>'Response zone f''n'!H39</f>
        <v>45.397301106154039</v>
      </c>
      <c r="BY40" s="118">
        <f t="shared" si="36"/>
        <v>5.6788641033662657E-3</v>
      </c>
      <c r="BZ40" s="118">
        <f t="shared" si="37"/>
        <v>0</v>
      </c>
      <c r="CA40" s="66">
        <f>'Response zone f''n'!H40</f>
        <v>45.965187516490666</v>
      </c>
      <c r="CB40" s="66">
        <f>'Response zone f''n'!H39</f>
        <v>45.397301106154039</v>
      </c>
      <c r="CC40" s="66">
        <f t="shared" si="38"/>
        <v>5.6788641033662657E-3</v>
      </c>
      <c r="CD40" s="66">
        <f t="shared" si="39"/>
        <v>0</v>
      </c>
      <c r="CE40" s="118">
        <f>'Response zone f''n'!I40</f>
        <v>26.769914666108946</v>
      </c>
      <c r="CF40" s="118">
        <f>'Response zone f''n'!I39</f>
        <v>26.15074939927521</v>
      </c>
      <c r="CG40" s="118">
        <f t="shared" si="40"/>
        <v>6.1916526683373618E-3</v>
      </c>
      <c r="CH40" s="118">
        <f t="shared" si="41"/>
        <v>9.9119140716089404</v>
      </c>
      <c r="CI40" s="66">
        <f>'Response zone f''n'!T40</f>
        <v>71.777006105637781</v>
      </c>
      <c r="CJ40" s="66">
        <f>'Response zone f''n'!T39</f>
        <v>71.432143516073353</v>
      </c>
      <c r="CK40" s="66">
        <f t="shared" si="42"/>
        <v>3.4486258956442839E-3</v>
      </c>
      <c r="CL40" s="66">
        <f t="shared" si="43"/>
        <v>4.4765763393480089</v>
      </c>
      <c r="CM40" s="118">
        <f>'Response zone f''n'!O40</f>
        <v>38.880473008378608</v>
      </c>
      <c r="CN40" s="118">
        <f>'Response zone f''n'!O39</f>
        <v>38.346305753295916</v>
      </c>
      <c r="CO40" s="118">
        <f t="shared" si="44"/>
        <v>5.3416725508269279E-3</v>
      </c>
      <c r="CP40" s="118">
        <f t="shared" si="45"/>
        <v>1.2542781316596709</v>
      </c>
      <c r="CQ40" s="66">
        <f>'Response zone f''n'!U40</f>
        <v>54.668904263930109</v>
      </c>
      <c r="CR40" s="66">
        <f>'Response zone f''n'!U39</f>
        <v>54.148114976995643</v>
      </c>
      <c r="CS40" s="66">
        <f t="shared" si="46"/>
        <v>5.2078928693446609E-3</v>
      </c>
      <c r="CT40" s="66">
        <f t="shared" si="47"/>
        <v>14.450939252250603</v>
      </c>
      <c r="CU40" s="118">
        <f>'Response zone f''n'!AA40</f>
        <v>47.659647999492215</v>
      </c>
      <c r="CV40" s="118">
        <f>'Response zone f''n'!AA39</f>
        <v>47.088158911239795</v>
      </c>
      <c r="CW40" s="118">
        <f t="shared" si="48"/>
        <v>5.7148908825242015E-3</v>
      </c>
      <c r="CX40" s="118">
        <f t="shared" si="49"/>
        <v>29.506812612451704</v>
      </c>
    </row>
    <row r="41" spans="1:102" x14ac:dyDescent="0.25">
      <c r="A41" s="66">
        <v>2049</v>
      </c>
      <c r="B41" s="163">
        <v>39</v>
      </c>
      <c r="C41" s="111">
        <f>'Response zone f''n'!I41</f>
        <v>27.374928338088754</v>
      </c>
      <c r="D41" s="111">
        <f>'Response zone f''n'!I40</f>
        <v>26.769914666108946</v>
      </c>
      <c r="E41" s="118">
        <f t="shared" si="0"/>
        <v>6.0501367197980825E-3</v>
      </c>
      <c r="F41" s="118">
        <f t="shared" si="1"/>
        <v>3.2912368277891453</v>
      </c>
      <c r="G41" s="66">
        <f>'Response zone f''n'!H41</f>
        <v>46.515539052728428</v>
      </c>
      <c r="H41" s="66">
        <f>'Response zone f''n'!H40</f>
        <v>45.965187516490666</v>
      </c>
      <c r="I41" s="66">
        <f t="shared" si="2"/>
        <v>5.5035153623776267E-3</v>
      </c>
      <c r="J41" s="66">
        <f t="shared" si="3"/>
        <v>1.1000545835264368</v>
      </c>
      <c r="K41" s="118">
        <f>'Response zone f''n'!H41</f>
        <v>46.515539052728428</v>
      </c>
      <c r="L41" s="118">
        <f>'Response zone f''n'!H40</f>
        <v>45.965187516490666</v>
      </c>
      <c r="M41" s="118">
        <f t="shared" si="4"/>
        <v>5.5035153623776267E-3</v>
      </c>
      <c r="N41" s="118">
        <f t="shared" si="5"/>
        <v>3.4262311606360201</v>
      </c>
      <c r="O41" s="66">
        <f>'Response zone f''n'!AH41</f>
        <v>64.169854112654818</v>
      </c>
      <c r="P41" s="66">
        <f>'Response zone f''n'!AH40</f>
        <v>63.751331733078473</v>
      </c>
      <c r="Q41" s="66">
        <f t="shared" si="6"/>
        <v>4.1852237957634483E-3</v>
      </c>
      <c r="R41" s="66">
        <f t="shared" si="7"/>
        <v>2.2956999830165166</v>
      </c>
      <c r="S41" s="118">
        <f>'Response zone f''n'!AJ41</f>
        <v>32.062468728221049</v>
      </c>
      <c r="T41" s="118">
        <f>'Response zone f''n'!AJ40</f>
        <v>31.445335481406183</v>
      </c>
      <c r="U41" s="118">
        <f t="shared" si="8"/>
        <v>6.1713324681486629E-3</v>
      </c>
      <c r="V41" s="118">
        <f t="shared" si="9"/>
        <v>6.8121732095492122</v>
      </c>
      <c r="W41" s="66">
        <f>'Response zone f''n'!AI41</f>
        <v>52.91560359899443</v>
      </c>
      <c r="X41" s="66">
        <f>'Response zone f''n'!AI40</f>
        <v>52.391897997122072</v>
      </c>
      <c r="Y41" s="66">
        <f t="shared" si="10"/>
        <v>5.2370560187235786E-3</v>
      </c>
      <c r="Z41" s="66">
        <f t="shared" si="11"/>
        <v>9.6002298050574364</v>
      </c>
      <c r="AA41" s="118">
        <f>'Response zone f''n'!AH41</f>
        <v>64.169854112654818</v>
      </c>
      <c r="AB41" s="118">
        <f>'Response zone f''n'!AH40</f>
        <v>63.751331733078473</v>
      </c>
      <c r="AC41" s="118">
        <f t="shared" si="12"/>
        <v>4.1852237957634483E-3</v>
      </c>
      <c r="AD41" s="118">
        <f t="shared" si="13"/>
        <v>5.1322522184539574</v>
      </c>
      <c r="AE41" s="66">
        <f>'Response zone f''n'!H41</f>
        <v>46.515539052728428</v>
      </c>
      <c r="AF41" s="66">
        <f>'Response zone f''n'!H40</f>
        <v>45.965187516490666</v>
      </c>
      <c r="AG41" s="66">
        <f t="shared" si="14"/>
        <v>5.5035153623776267E-3</v>
      </c>
      <c r="AH41" s="66">
        <f t="shared" si="15"/>
        <v>4.4629881034904209</v>
      </c>
      <c r="AI41" s="118">
        <f>'Response zone f''n'!H41</f>
        <v>46.515539052728428</v>
      </c>
      <c r="AJ41" s="118">
        <f>'Response zone f''n'!H40</f>
        <v>45.965187516490666</v>
      </c>
      <c r="AK41" s="118">
        <f t="shared" si="16"/>
        <v>5.5035153623776267E-3</v>
      </c>
      <c r="AL41" s="118">
        <f t="shared" si="17"/>
        <v>2.764943066254955</v>
      </c>
      <c r="AM41" s="66">
        <f>'Response zone f''n'!H41</f>
        <v>46.515539052728428</v>
      </c>
      <c r="AN41" s="66">
        <f>'Response zone f''n'!H40</f>
        <v>45.965187516490666</v>
      </c>
      <c r="AO41" s="66">
        <f t="shared" si="18"/>
        <v>5.5035153623776267E-3</v>
      </c>
      <c r="AP41" s="66">
        <f t="shared" si="19"/>
        <v>2.1449553472491929</v>
      </c>
      <c r="AQ41" s="118">
        <f>'Response zone f''n'!T41</f>
        <v>72.109315467067532</v>
      </c>
      <c r="AR41" s="118">
        <f>'Response zone f''n'!T40</f>
        <v>71.777006105637781</v>
      </c>
      <c r="AS41" s="118">
        <f t="shared" si="20"/>
        <v>3.3230936142975053E-3</v>
      </c>
      <c r="AT41" s="118">
        <f t="shared" si="21"/>
        <v>8.994368758293227</v>
      </c>
      <c r="AU41" s="66">
        <f>'Response zone f''n'!AF41</f>
        <v>84.250238843099538</v>
      </c>
      <c r="AV41" s="66">
        <f>'Response zone f''n'!AF40</f>
        <v>84.063008396101438</v>
      </c>
      <c r="AW41" s="66">
        <f t="shared" si="22"/>
        <v>1.8723044699810031E-3</v>
      </c>
      <c r="AX41" s="66">
        <f t="shared" si="23"/>
        <v>1.1208885926933581</v>
      </c>
      <c r="AY41" s="118">
        <f>'Response zone f''n'!U41</f>
        <v>55.172140287067364</v>
      </c>
      <c r="AZ41" s="118">
        <f>'Response zone f''n'!U40</f>
        <v>54.668904263930109</v>
      </c>
      <c r="BA41" s="118">
        <f t="shared" si="24"/>
        <v>5.0323602313725501E-3</v>
      </c>
      <c r="BB41" s="118">
        <f t="shared" si="25"/>
        <v>5.7334924796325435</v>
      </c>
      <c r="BC41" s="66">
        <f>'Response zone f''n'!T41</f>
        <v>72.109315467067532</v>
      </c>
      <c r="BD41" s="66">
        <f>'Response zone f''n'!T40</f>
        <v>71.777006105637781</v>
      </c>
      <c r="BE41" s="66">
        <f t="shared" si="26"/>
        <v>3.3230936142975053E-3</v>
      </c>
      <c r="BF41" s="66">
        <f t="shared" si="27"/>
        <v>2.582843845624641</v>
      </c>
      <c r="BG41" s="118">
        <f>'Response zone f''n'!AG41</f>
        <v>75.414027192517878</v>
      </c>
      <c r="BH41" s="118">
        <f>'Response zone f''n'!AG40</f>
        <v>75.119665279936825</v>
      </c>
      <c r="BI41" s="118">
        <f t="shared" si="28"/>
        <v>2.9436191258105284E-3</v>
      </c>
      <c r="BJ41" s="118">
        <f t="shared" si="29"/>
        <v>4.8426383931441626</v>
      </c>
      <c r="BK41" s="66">
        <f>'Response zone f''n'!U41</f>
        <v>55.172140287067364</v>
      </c>
      <c r="BL41" s="66">
        <f>'Response zone f''n'!U40</f>
        <v>54.668904263930109</v>
      </c>
      <c r="BM41" s="66">
        <f t="shared" si="30"/>
        <v>5.0323602313725501E-3</v>
      </c>
      <c r="BN41" s="66">
        <f t="shared" si="31"/>
        <v>41.160571596579032</v>
      </c>
      <c r="BO41" s="118">
        <f>'Response zone f''n'!H41</f>
        <v>46.515539052728428</v>
      </c>
      <c r="BP41" s="118">
        <f>'Response zone f''n'!H40</f>
        <v>45.965187516490666</v>
      </c>
      <c r="BQ41" s="118">
        <f t="shared" si="32"/>
        <v>5.5035153623776267E-3</v>
      </c>
      <c r="BR41" s="118">
        <f t="shared" si="33"/>
        <v>0.2330552420145191</v>
      </c>
      <c r="BS41" s="66">
        <f>'Response zone f''n'!I41</f>
        <v>27.374928338088754</v>
      </c>
      <c r="BT41" s="66">
        <f>'Response zone f''n'!I40</f>
        <v>26.769914666108946</v>
      </c>
      <c r="BU41" s="66">
        <f t="shared" si="34"/>
        <v>6.0501367197980825E-3</v>
      </c>
      <c r="BV41" s="66">
        <f t="shared" si="35"/>
        <v>0</v>
      </c>
      <c r="BW41" s="118">
        <f>'Response zone f''n'!H41</f>
        <v>46.515539052728428</v>
      </c>
      <c r="BX41" s="118">
        <f>'Response zone f''n'!H40</f>
        <v>45.965187516490666</v>
      </c>
      <c r="BY41" s="118">
        <f t="shared" si="36"/>
        <v>5.5035153623776267E-3</v>
      </c>
      <c r="BZ41" s="118">
        <f t="shared" si="37"/>
        <v>0</v>
      </c>
      <c r="CA41" s="66">
        <f>'Response zone f''n'!H41</f>
        <v>46.515539052728428</v>
      </c>
      <c r="CB41" s="66">
        <f>'Response zone f''n'!H40</f>
        <v>45.965187516490666</v>
      </c>
      <c r="CC41" s="66">
        <f t="shared" si="38"/>
        <v>5.5035153623776267E-3</v>
      </c>
      <c r="CD41" s="66">
        <f t="shared" si="39"/>
        <v>0</v>
      </c>
      <c r="CE41" s="118">
        <f>'Response zone f''n'!I41</f>
        <v>27.374928338088754</v>
      </c>
      <c r="CF41" s="118">
        <f>'Response zone f''n'!I40</f>
        <v>26.769914666108946</v>
      </c>
      <c r="CG41" s="118">
        <f t="shared" si="40"/>
        <v>6.0501367197980825E-3</v>
      </c>
      <c r="CH41" s="118">
        <f t="shared" si="41"/>
        <v>9.685368107741068</v>
      </c>
      <c r="CI41" s="66">
        <f>'Response zone f''n'!T41</f>
        <v>72.109315467067532</v>
      </c>
      <c r="CJ41" s="66">
        <f>'Response zone f''n'!T40</f>
        <v>71.777006105637781</v>
      </c>
      <c r="CK41" s="66">
        <f t="shared" si="42"/>
        <v>3.3230936142975053E-3</v>
      </c>
      <c r="CL41" s="66">
        <f t="shared" si="43"/>
        <v>4.3136259766510481</v>
      </c>
      <c r="CM41" s="118">
        <f>'Response zone f''n'!O41</f>
        <v>39.400378757183539</v>
      </c>
      <c r="CN41" s="118">
        <f>'Response zone f''n'!O40</f>
        <v>38.880473008378608</v>
      </c>
      <c r="CO41" s="118">
        <f t="shared" si="44"/>
        <v>5.1990574880493058E-3</v>
      </c>
      <c r="CP41" s="118">
        <f t="shared" si="45"/>
        <v>1.2207906887688575</v>
      </c>
      <c r="CQ41" s="66">
        <f>'Response zone f''n'!U41</f>
        <v>55.172140287067364</v>
      </c>
      <c r="CR41" s="66">
        <f>'Response zone f''n'!U40</f>
        <v>54.668904263930109</v>
      </c>
      <c r="CS41" s="66">
        <f t="shared" si="46"/>
        <v>5.0323602313725501E-3</v>
      </c>
      <c r="CT41" s="66">
        <f t="shared" si="47"/>
        <v>13.96386865541602</v>
      </c>
      <c r="CU41" s="118">
        <f>'Response zone f''n'!AA41</f>
        <v>48.212918076943282</v>
      </c>
      <c r="CV41" s="118">
        <f>'Response zone f''n'!AA40</f>
        <v>47.659647999492215</v>
      </c>
      <c r="CW41" s="118">
        <f t="shared" si="48"/>
        <v>5.5327007745106724E-3</v>
      </c>
      <c r="CX41" s="118">
        <f t="shared" si="49"/>
        <v>28.566138593034015</v>
      </c>
    </row>
    <row r="42" spans="1:102" x14ac:dyDescent="0.25">
      <c r="A42" s="66">
        <v>2050</v>
      </c>
      <c r="B42" s="163">
        <v>40</v>
      </c>
      <c r="C42" s="111">
        <f>'Response zone f''n'!I42</f>
        <v>27.966235679058805</v>
      </c>
      <c r="D42" s="111">
        <f>'Response zone f''n'!I41</f>
        <v>27.374928338088754</v>
      </c>
      <c r="E42" s="118">
        <f t="shared" si="0"/>
        <v>5.9130734097005092E-3</v>
      </c>
      <c r="F42" s="118">
        <f t="shared" si="1"/>
        <v>3.2166752377252976</v>
      </c>
      <c r="G42" s="66">
        <f>'Response zone f''n'!H42</f>
        <v>47.049231165707226</v>
      </c>
      <c r="H42" s="66">
        <f>'Response zone f''n'!H41</f>
        <v>46.515539052728428</v>
      </c>
      <c r="I42" s="66">
        <f t="shared" si="2"/>
        <v>5.3369211297879813E-3</v>
      </c>
      <c r="J42" s="66">
        <f t="shared" si="3"/>
        <v>1.066755367101585</v>
      </c>
      <c r="K42" s="118">
        <f>'Response zone f''n'!H42</f>
        <v>47.049231165707226</v>
      </c>
      <c r="L42" s="118">
        <f>'Response zone f''n'!H41</f>
        <v>46.515539052728428</v>
      </c>
      <c r="M42" s="118">
        <f t="shared" si="4"/>
        <v>5.3369211297879813E-3</v>
      </c>
      <c r="N42" s="118">
        <f t="shared" si="5"/>
        <v>3.3225173862032555</v>
      </c>
      <c r="O42" s="66">
        <f>'Response zone f''n'!AH42</f>
        <v>64.57391381690141</v>
      </c>
      <c r="P42" s="66">
        <f>'Response zone f''n'!AH41</f>
        <v>64.169854112654818</v>
      </c>
      <c r="Q42" s="66">
        <f t="shared" si="6"/>
        <v>4.0405970424659187E-3</v>
      </c>
      <c r="R42" s="66">
        <f t="shared" si="7"/>
        <v>2.216368589692947</v>
      </c>
      <c r="S42" s="118">
        <f>'Response zone f''n'!AJ42</f>
        <v>32.663955504628021</v>
      </c>
      <c r="T42" s="118">
        <f>'Response zone f''n'!AJ41</f>
        <v>32.062468728221049</v>
      </c>
      <c r="U42" s="118">
        <f t="shared" si="8"/>
        <v>6.01486776406972E-3</v>
      </c>
      <c r="V42" s="118">
        <f t="shared" si="9"/>
        <v>6.6394609677654914</v>
      </c>
      <c r="W42" s="66">
        <f>'Response zone f''n'!AI42</f>
        <v>53.422272833954963</v>
      </c>
      <c r="X42" s="66">
        <f>'Response zone f''n'!AI41</f>
        <v>52.91560359899443</v>
      </c>
      <c r="Y42" s="66">
        <f t="shared" si="10"/>
        <v>5.0666923496053328E-3</v>
      </c>
      <c r="Z42" s="66">
        <f t="shared" si="11"/>
        <v>9.2879302290894561</v>
      </c>
      <c r="AA42" s="118">
        <f>'Response zone f''n'!AH42</f>
        <v>64.57391381690141</v>
      </c>
      <c r="AB42" s="118">
        <f>'Response zone f''n'!AH41</f>
        <v>64.169854112654818</v>
      </c>
      <c r="AC42" s="118">
        <f t="shared" si="12"/>
        <v>4.0405970424659187E-3</v>
      </c>
      <c r="AD42" s="118">
        <f t="shared" si="13"/>
        <v>4.9548994622619453</v>
      </c>
      <c r="AE42" s="66">
        <f>'Response zone f''n'!H42</f>
        <v>47.049231165707226</v>
      </c>
      <c r="AF42" s="66">
        <f>'Response zone f''n'!H41</f>
        <v>46.515539052728428</v>
      </c>
      <c r="AG42" s="66">
        <f t="shared" si="14"/>
        <v>5.3369211297879813E-3</v>
      </c>
      <c r="AH42" s="66">
        <f t="shared" si="15"/>
        <v>4.3278911646792073</v>
      </c>
      <c r="AI42" s="118">
        <f>'Response zone f''n'!H42</f>
        <v>47.049231165707226</v>
      </c>
      <c r="AJ42" s="118">
        <f>'Response zone f''n'!H41</f>
        <v>46.515539052728428</v>
      </c>
      <c r="AK42" s="118">
        <f t="shared" si="16"/>
        <v>5.3369211297879813E-3</v>
      </c>
      <c r="AL42" s="118">
        <f t="shared" si="17"/>
        <v>2.6812468215918335</v>
      </c>
      <c r="AM42" s="66">
        <f>'Response zone f''n'!H42</f>
        <v>47.049231165707226</v>
      </c>
      <c r="AN42" s="66">
        <f>'Response zone f''n'!H41</f>
        <v>46.515539052728428</v>
      </c>
      <c r="AO42" s="66">
        <f t="shared" si="18"/>
        <v>5.3369211297879813E-3</v>
      </c>
      <c r="AP42" s="66">
        <f t="shared" si="19"/>
        <v>2.0800264488115117</v>
      </c>
      <c r="AQ42" s="118">
        <f>'Response zone f''n'!T42</f>
        <v>72.429818278146698</v>
      </c>
      <c r="AR42" s="118">
        <f>'Response zone f''n'!T41</f>
        <v>72.109315467067532</v>
      </c>
      <c r="AS42" s="118">
        <f t="shared" si="20"/>
        <v>3.2050281107916588E-3</v>
      </c>
      <c r="AT42" s="118">
        <f t="shared" si="21"/>
        <v>8.6748096969426083</v>
      </c>
      <c r="AU42" s="66">
        <f>'Response zone f''n'!AF42</f>
        <v>84.430662740495464</v>
      </c>
      <c r="AV42" s="66">
        <f>'Response zone f''n'!AF41</f>
        <v>84.250238843099538</v>
      </c>
      <c r="AW42" s="66">
        <f t="shared" si="22"/>
        <v>1.804238973959258E-3</v>
      </c>
      <c r="AX42" s="66">
        <f t="shared" si="23"/>
        <v>1.0801399648552996</v>
      </c>
      <c r="AY42" s="118">
        <f>'Response zone f''n'!U42</f>
        <v>55.658785071727877</v>
      </c>
      <c r="AZ42" s="118">
        <f>'Response zone f''n'!U41</f>
        <v>55.172140287067364</v>
      </c>
      <c r="BA42" s="118">
        <f t="shared" si="24"/>
        <v>4.8664478466051266E-3</v>
      </c>
      <c r="BB42" s="118">
        <f t="shared" si="25"/>
        <v>5.544464396068169</v>
      </c>
      <c r="BC42" s="66">
        <f>'Response zone f''n'!T42</f>
        <v>72.429818278146698</v>
      </c>
      <c r="BD42" s="66">
        <f>'Response zone f''n'!T41</f>
        <v>72.109315467067532</v>
      </c>
      <c r="BE42" s="66">
        <f t="shared" si="26"/>
        <v>3.2050281107916588E-3</v>
      </c>
      <c r="BF42" s="66">
        <f t="shared" si="27"/>
        <v>2.4910785225538028</v>
      </c>
      <c r="BG42" s="118">
        <f>'Response zone f''n'!AG42</f>
        <v>75.697837696701484</v>
      </c>
      <c r="BH42" s="118">
        <f>'Response zone f''n'!AG41</f>
        <v>75.414027192517878</v>
      </c>
      <c r="BI42" s="118">
        <f t="shared" si="28"/>
        <v>2.8381050418360585E-3</v>
      </c>
      <c r="BJ42" s="118">
        <f t="shared" si="29"/>
        <v>4.6690539271404266</v>
      </c>
      <c r="BK42" s="66">
        <f>'Response zone f''n'!U42</f>
        <v>55.658785071727877</v>
      </c>
      <c r="BL42" s="66">
        <f>'Response zone f''n'!U41</f>
        <v>55.172140287067364</v>
      </c>
      <c r="BM42" s="66">
        <f t="shared" si="30"/>
        <v>4.8664478466051266E-3</v>
      </c>
      <c r="BN42" s="66">
        <f t="shared" si="31"/>
        <v>39.803544619574225</v>
      </c>
      <c r="BO42" s="118">
        <f>'Response zone f''n'!H42</f>
        <v>47.049231165707226</v>
      </c>
      <c r="BP42" s="118">
        <f>'Response zone f''n'!H41</f>
        <v>46.515539052728428</v>
      </c>
      <c r="BQ42" s="118">
        <f t="shared" si="32"/>
        <v>5.3369211297879813E-3</v>
      </c>
      <c r="BR42" s="118">
        <f t="shared" si="33"/>
        <v>0.22600054031243655</v>
      </c>
      <c r="BS42" s="66">
        <f>'Response zone f''n'!I42</f>
        <v>27.966235679058805</v>
      </c>
      <c r="BT42" s="66">
        <f>'Response zone f''n'!I41</f>
        <v>27.374928338088754</v>
      </c>
      <c r="BU42" s="66">
        <f t="shared" si="34"/>
        <v>5.9130734097005092E-3</v>
      </c>
      <c r="BV42" s="66">
        <f t="shared" si="35"/>
        <v>0</v>
      </c>
      <c r="BW42" s="118">
        <f>'Response zone f''n'!H42</f>
        <v>47.049231165707226</v>
      </c>
      <c r="BX42" s="118">
        <f>'Response zone f''n'!H41</f>
        <v>46.515539052728428</v>
      </c>
      <c r="BY42" s="118">
        <f t="shared" si="36"/>
        <v>5.3369211297879813E-3</v>
      </c>
      <c r="BZ42" s="118">
        <f t="shared" si="37"/>
        <v>0</v>
      </c>
      <c r="CA42" s="66">
        <f>'Response zone f''n'!H42</f>
        <v>47.049231165707226</v>
      </c>
      <c r="CB42" s="66">
        <f>'Response zone f''n'!H41</f>
        <v>46.515539052728428</v>
      </c>
      <c r="CC42" s="66">
        <f t="shared" si="38"/>
        <v>5.3369211297879813E-3</v>
      </c>
      <c r="CD42" s="66">
        <f t="shared" si="39"/>
        <v>0</v>
      </c>
      <c r="CE42" s="118">
        <f>'Response zone f''n'!I42</f>
        <v>27.966235679058805</v>
      </c>
      <c r="CF42" s="118">
        <f>'Response zone f''n'!I41</f>
        <v>27.374928338088754</v>
      </c>
      <c r="CG42" s="118">
        <f t="shared" si="40"/>
        <v>5.9130734097005092E-3</v>
      </c>
      <c r="CH42" s="118">
        <f t="shared" si="41"/>
        <v>9.4659501550828402</v>
      </c>
      <c r="CI42" s="66">
        <f>'Response zone f''n'!T42</f>
        <v>72.429818278146698</v>
      </c>
      <c r="CJ42" s="66">
        <f>'Response zone f''n'!T41</f>
        <v>72.109315467067532</v>
      </c>
      <c r="CK42" s="66">
        <f t="shared" si="42"/>
        <v>3.2050281107916588E-3</v>
      </c>
      <c r="CL42" s="66">
        <f t="shared" si="43"/>
        <v>4.1603680543710384</v>
      </c>
      <c r="CM42" s="118">
        <f>'Response zone f''n'!O42</f>
        <v>39.906658519645752</v>
      </c>
      <c r="CN42" s="118">
        <f>'Response zone f''n'!O41</f>
        <v>39.400378757183539</v>
      </c>
      <c r="CO42" s="118">
        <f t="shared" si="44"/>
        <v>5.0627976246221352E-3</v>
      </c>
      <c r="CP42" s="118">
        <f t="shared" si="45"/>
        <v>1.1887955102375236</v>
      </c>
      <c r="CQ42" s="66">
        <f>'Response zone f''n'!U42</f>
        <v>55.658785071727877</v>
      </c>
      <c r="CR42" s="66">
        <f>'Response zone f''n'!U41</f>
        <v>55.172140287067364</v>
      </c>
      <c r="CS42" s="66">
        <f t="shared" si="46"/>
        <v>4.8664478466051266E-3</v>
      </c>
      <c r="CT42" s="66">
        <f t="shared" si="47"/>
        <v>13.503492481477602</v>
      </c>
      <c r="CU42" s="118">
        <f>'Response zone f''n'!AA42</f>
        <v>48.748907521424556</v>
      </c>
      <c r="CV42" s="118">
        <f>'Response zone f''n'!AA41</f>
        <v>48.212918076943282</v>
      </c>
      <c r="CW42" s="118">
        <f t="shared" si="48"/>
        <v>5.3598944448127383E-3</v>
      </c>
      <c r="CX42" s="118">
        <f t="shared" si="49"/>
        <v>27.673914385528178</v>
      </c>
    </row>
    <row r="43" spans="1:102" x14ac:dyDescent="0.25">
      <c r="A43" s="66">
        <v>2051</v>
      </c>
      <c r="B43" s="163">
        <v>41</v>
      </c>
      <c r="C43" s="111">
        <f>'Response zone f''n'!I43</f>
        <v>28.544270881623014</v>
      </c>
      <c r="D43" s="111">
        <f>'Response zone f''n'!I42</f>
        <v>27.966235679058805</v>
      </c>
      <c r="E43" s="118">
        <f t="shared" si="0"/>
        <v>5.7803520256420882E-3</v>
      </c>
      <c r="F43" s="118">
        <f t="shared" si="1"/>
        <v>3.1444756284803019</v>
      </c>
      <c r="G43" s="66">
        <f>'Response zone f''n'!H43</f>
        <v>47.567080155625689</v>
      </c>
      <c r="H43" s="66">
        <f>'Response zone f''n'!H42</f>
        <v>47.049231165707226</v>
      </c>
      <c r="I43" s="66">
        <f t="shared" si="2"/>
        <v>5.1784898991846266E-3</v>
      </c>
      <c r="J43" s="66">
        <f t="shared" si="3"/>
        <v>1.0350877892130297</v>
      </c>
      <c r="K43" s="118">
        <f>'Response zone f''n'!H43</f>
        <v>47.567080155625689</v>
      </c>
      <c r="L43" s="118">
        <f>'Response zone f''n'!H42</f>
        <v>47.049231165707226</v>
      </c>
      <c r="M43" s="118">
        <f t="shared" si="4"/>
        <v>5.1784898991846266E-3</v>
      </c>
      <c r="N43" s="118">
        <f t="shared" si="5"/>
        <v>3.2238855148684555</v>
      </c>
      <c r="O43" s="66">
        <f>'Response zone f''n'!AH43</f>
        <v>64.964326984419102</v>
      </c>
      <c r="P43" s="66">
        <f>'Response zone f''n'!AH42</f>
        <v>64.57391381690141</v>
      </c>
      <c r="Q43" s="66">
        <f t="shared" si="6"/>
        <v>3.9041316751769273E-3</v>
      </c>
      <c r="R43" s="66">
        <f t="shared" si="7"/>
        <v>2.1415139208255844</v>
      </c>
      <c r="S43" s="118">
        <f>'Response zone f''n'!AJ43</f>
        <v>33.250393140434142</v>
      </c>
      <c r="T43" s="118">
        <f>'Response zone f''n'!AJ42</f>
        <v>32.663955504628021</v>
      </c>
      <c r="U43" s="118">
        <f t="shared" si="8"/>
        <v>5.8643763580612076E-3</v>
      </c>
      <c r="V43" s="118">
        <f t="shared" si="9"/>
        <v>6.4733423005943926</v>
      </c>
      <c r="W43" s="66">
        <f>'Response zone f''n'!AI43</f>
        <v>53.912806004683667</v>
      </c>
      <c r="X43" s="66">
        <f>'Response zone f''n'!AI42</f>
        <v>53.422272833954963</v>
      </c>
      <c r="Y43" s="66">
        <f t="shared" si="10"/>
        <v>4.9053317072870325E-3</v>
      </c>
      <c r="Z43" s="66">
        <f t="shared" si="11"/>
        <v>8.9921344151418872</v>
      </c>
      <c r="AA43" s="118">
        <f>'Response zone f''n'!AH43</f>
        <v>64.964326984419102</v>
      </c>
      <c r="AB43" s="118">
        <f>'Response zone f''n'!AH42</f>
        <v>64.57391381690141</v>
      </c>
      <c r="AC43" s="118">
        <f t="shared" si="12"/>
        <v>3.9041316751769273E-3</v>
      </c>
      <c r="AD43" s="118">
        <f t="shared" si="13"/>
        <v>4.7875548426695538</v>
      </c>
      <c r="AE43" s="66">
        <f>'Response zone f''n'!H43</f>
        <v>47.567080155625689</v>
      </c>
      <c r="AF43" s="66">
        <f>'Response zone f''n'!H42</f>
        <v>47.049231165707226</v>
      </c>
      <c r="AG43" s="66">
        <f t="shared" si="14"/>
        <v>5.1784898991846266E-3</v>
      </c>
      <c r="AH43" s="66">
        <f t="shared" si="15"/>
        <v>4.1994138822793543</v>
      </c>
      <c r="AI43" s="118">
        <f>'Response zone f''n'!H43</f>
        <v>47.567080155625689</v>
      </c>
      <c r="AJ43" s="118">
        <f>'Response zone f''n'!H42</f>
        <v>47.049231165707226</v>
      </c>
      <c r="AK43" s="118">
        <f t="shared" si="16"/>
        <v>5.1784898991846266E-3</v>
      </c>
      <c r="AL43" s="118">
        <f t="shared" si="17"/>
        <v>2.601651634935402</v>
      </c>
      <c r="AM43" s="66">
        <f>'Response zone f''n'!H43</f>
        <v>47.567080155625689</v>
      </c>
      <c r="AN43" s="66">
        <f>'Response zone f''n'!H42</f>
        <v>47.049231165707226</v>
      </c>
      <c r="AO43" s="66">
        <f t="shared" si="18"/>
        <v>5.1784898991846266E-3</v>
      </c>
      <c r="AP43" s="66">
        <f t="shared" si="19"/>
        <v>2.0182790214168285</v>
      </c>
      <c r="AQ43" s="118">
        <f>'Response zone f''n'!T43</f>
        <v>72.739200445994229</v>
      </c>
      <c r="AR43" s="118">
        <f>'Response zone f''n'!T42</f>
        <v>72.429818278146698</v>
      </c>
      <c r="AS43" s="118">
        <f t="shared" si="20"/>
        <v>3.0938216784753081E-3</v>
      </c>
      <c r="AT43" s="118">
        <f t="shared" si="21"/>
        <v>8.3738155701915691</v>
      </c>
      <c r="AU43" s="66">
        <f>'Response zone f''n'!AF43</f>
        <v>84.604685760742555</v>
      </c>
      <c r="AV43" s="66">
        <f>'Response zone f''n'!AF42</f>
        <v>84.430662740495464</v>
      </c>
      <c r="AW43" s="66">
        <f t="shared" si="22"/>
        <v>1.7402302024709115E-3</v>
      </c>
      <c r="AX43" s="66">
        <f t="shared" si="23"/>
        <v>1.0418199677907563</v>
      </c>
      <c r="AY43" s="118">
        <f>'Response zone f''n'!U43</f>
        <v>56.129728807081527</v>
      </c>
      <c r="AZ43" s="118">
        <f>'Response zone f''n'!U42</f>
        <v>55.658785071727877</v>
      </c>
      <c r="BA43" s="118">
        <f t="shared" si="24"/>
        <v>4.7094373535365008E-3</v>
      </c>
      <c r="BB43" s="118">
        <f t="shared" si="25"/>
        <v>5.3655784578914352</v>
      </c>
      <c r="BC43" s="66">
        <f>'Response zone f''n'!T43</f>
        <v>72.739200445994229</v>
      </c>
      <c r="BD43" s="66">
        <f>'Response zone f''n'!T42</f>
        <v>72.429818278146698</v>
      </c>
      <c r="BE43" s="66">
        <f t="shared" si="26"/>
        <v>3.0938216784753081E-3</v>
      </c>
      <c r="BF43" s="66">
        <f t="shared" si="27"/>
        <v>2.4046443492682936</v>
      </c>
      <c r="BG43" s="118">
        <f>'Response zone f''n'!AG43</f>
        <v>75.971715556863529</v>
      </c>
      <c r="BH43" s="118">
        <f>'Response zone f''n'!AG42</f>
        <v>75.697837696701484</v>
      </c>
      <c r="BI43" s="118">
        <f t="shared" si="28"/>
        <v>2.738778601620453E-3</v>
      </c>
      <c r="BJ43" s="118">
        <f t="shared" si="29"/>
        <v>4.505648944265821</v>
      </c>
      <c r="BK43" s="66">
        <f>'Response zone f''n'!U43</f>
        <v>56.129728807081527</v>
      </c>
      <c r="BL43" s="66">
        <f>'Response zone f''n'!U42</f>
        <v>55.658785071727877</v>
      </c>
      <c r="BM43" s="66">
        <f t="shared" si="30"/>
        <v>4.7094373535365008E-3</v>
      </c>
      <c r="BN43" s="66">
        <f t="shared" si="31"/>
        <v>38.519327801971187</v>
      </c>
      <c r="BO43" s="118">
        <f>'Response zone f''n'!H43</f>
        <v>47.567080155625689</v>
      </c>
      <c r="BP43" s="118">
        <f>'Response zone f''n'!H42</f>
        <v>47.049231165707226</v>
      </c>
      <c r="BQ43" s="118">
        <f t="shared" si="32"/>
        <v>5.1784898991846266E-3</v>
      </c>
      <c r="BR43" s="118">
        <f t="shared" si="33"/>
        <v>0.2192915141065078</v>
      </c>
      <c r="BS43" s="66">
        <f>'Response zone f''n'!I43</f>
        <v>28.544270881623014</v>
      </c>
      <c r="BT43" s="66">
        <f>'Response zone f''n'!I42</f>
        <v>27.966235679058805</v>
      </c>
      <c r="BU43" s="66">
        <f t="shared" si="34"/>
        <v>5.7803520256420882E-3</v>
      </c>
      <c r="BV43" s="66">
        <f t="shared" si="35"/>
        <v>0</v>
      </c>
      <c r="BW43" s="118">
        <f>'Response zone f''n'!H43</f>
        <v>47.567080155625689</v>
      </c>
      <c r="BX43" s="118">
        <f>'Response zone f''n'!H42</f>
        <v>47.049231165707226</v>
      </c>
      <c r="BY43" s="118">
        <f t="shared" si="36"/>
        <v>5.1784898991846266E-3</v>
      </c>
      <c r="BZ43" s="118">
        <f t="shared" si="37"/>
        <v>0</v>
      </c>
      <c r="CA43" s="66">
        <f>'Response zone f''n'!H43</f>
        <v>47.567080155625689</v>
      </c>
      <c r="CB43" s="66">
        <f>'Response zone f''n'!H42</f>
        <v>47.049231165707226</v>
      </c>
      <c r="CC43" s="66">
        <f t="shared" si="38"/>
        <v>5.1784898991846266E-3</v>
      </c>
      <c r="CD43" s="66">
        <f t="shared" si="39"/>
        <v>0</v>
      </c>
      <c r="CE43" s="118">
        <f>'Response zone f''n'!I43</f>
        <v>28.544270881623014</v>
      </c>
      <c r="CF43" s="118">
        <f>'Response zone f''n'!I42</f>
        <v>27.966235679058805</v>
      </c>
      <c r="CG43" s="118">
        <f t="shared" si="40"/>
        <v>5.7803520256420882E-3</v>
      </c>
      <c r="CH43" s="118">
        <f t="shared" si="41"/>
        <v>9.2534829795612943</v>
      </c>
      <c r="CI43" s="66">
        <f>'Response zone f''n'!T43</f>
        <v>72.739200445994229</v>
      </c>
      <c r="CJ43" s="66">
        <f>'Response zone f''n'!T42</f>
        <v>72.429818278146698</v>
      </c>
      <c r="CK43" s="66">
        <f t="shared" si="42"/>
        <v>3.0938216784753081E-3</v>
      </c>
      <c r="CL43" s="66">
        <f t="shared" si="43"/>
        <v>4.0160137234708824</v>
      </c>
      <c r="CM43" s="118">
        <f>'Response zone f''n'!O43</f>
        <v>40.399908484685731</v>
      </c>
      <c r="CN43" s="118">
        <f>'Response zone f''n'!O42</f>
        <v>39.906658519645752</v>
      </c>
      <c r="CO43" s="118">
        <f t="shared" si="44"/>
        <v>4.9324996503997912E-3</v>
      </c>
      <c r="CP43" s="118">
        <f t="shared" si="45"/>
        <v>1.158200242910375</v>
      </c>
      <c r="CQ43" s="66">
        <f>'Response zone f''n'!U43</f>
        <v>56.129728807081527</v>
      </c>
      <c r="CR43" s="66">
        <f>'Response zone f''n'!U42</f>
        <v>55.658785071727877</v>
      </c>
      <c r="CS43" s="66">
        <f t="shared" si="46"/>
        <v>4.7094373535365008E-3</v>
      </c>
      <c r="CT43" s="66">
        <f t="shared" si="47"/>
        <v>13.067817410153383</v>
      </c>
      <c r="CU43" s="118">
        <f>'Response zone f''n'!AA43</f>
        <v>49.268489395316742</v>
      </c>
      <c r="CV43" s="118">
        <f>'Response zone f''n'!AA42</f>
        <v>48.748907521424556</v>
      </c>
      <c r="CW43" s="118">
        <f t="shared" si="48"/>
        <v>5.1958187389218582E-3</v>
      </c>
      <c r="CX43" s="118">
        <f t="shared" si="49"/>
        <v>26.826767658233262</v>
      </c>
    </row>
    <row r="44" spans="1:102" x14ac:dyDescent="0.25">
      <c r="A44" s="66">
        <v>2052</v>
      </c>
      <c r="B44" s="163">
        <v>42</v>
      </c>
      <c r="C44" s="111">
        <f>'Response zone f''n'!I44</f>
        <v>29.109456228788698</v>
      </c>
      <c r="D44" s="111">
        <f>'Response zone f''n'!I43</f>
        <v>28.544270881623014</v>
      </c>
      <c r="E44" s="118">
        <f t="shared" si="0"/>
        <v>5.6518534716568421E-3</v>
      </c>
      <c r="F44" s="118">
        <f t="shared" si="1"/>
        <v>3.0745732125877883</v>
      </c>
      <c r="G44" s="66">
        <f>'Response zone f''n'!H44</f>
        <v>48.069848121411788</v>
      </c>
      <c r="H44" s="66">
        <f>'Response zone f''n'!H43</f>
        <v>47.567080155625689</v>
      </c>
      <c r="I44" s="66">
        <f t="shared" si="2"/>
        <v>5.0276796578609863E-3</v>
      </c>
      <c r="J44" s="66">
        <f t="shared" si="3"/>
        <v>1.0049435111857714</v>
      </c>
      <c r="K44" s="118">
        <f>'Response zone f''n'!H44</f>
        <v>48.069848121411788</v>
      </c>
      <c r="L44" s="118">
        <f>'Response zone f''n'!H43</f>
        <v>47.567080155625689</v>
      </c>
      <c r="M44" s="118">
        <f t="shared" si="4"/>
        <v>5.0276796578609863E-3</v>
      </c>
      <c r="N44" s="118">
        <f t="shared" si="5"/>
        <v>3.1299981148807388</v>
      </c>
      <c r="O44" s="66">
        <f>'Response zone f''n'!AH44</f>
        <v>65.341846738290926</v>
      </c>
      <c r="P44" s="66">
        <f>'Response zone f''n'!AH43</f>
        <v>64.964326984419102</v>
      </c>
      <c r="Q44" s="66">
        <f t="shared" si="6"/>
        <v>3.7751975387182312E-3</v>
      </c>
      <c r="R44" s="66">
        <f t="shared" si="7"/>
        <v>2.070790320530159</v>
      </c>
      <c r="S44" s="118">
        <f>'Response zone f''n'!AJ44</f>
        <v>33.822352340647612</v>
      </c>
      <c r="T44" s="118">
        <f>'Response zone f''n'!AJ43</f>
        <v>33.250393140434142</v>
      </c>
      <c r="U44" s="118">
        <f t="shared" si="8"/>
        <v>5.7195920021347038E-3</v>
      </c>
      <c r="V44" s="118">
        <f t="shared" si="9"/>
        <v>6.3135233124431602</v>
      </c>
      <c r="W44" s="66">
        <f>'Response zone f''n'!AI44</f>
        <v>54.388038661750379</v>
      </c>
      <c r="X44" s="66">
        <f>'Response zone f''n'!AI43</f>
        <v>53.912806004683667</v>
      </c>
      <c r="Y44" s="66">
        <f t="shared" si="10"/>
        <v>4.7523265706671224E-3</v>
      </c>
      <c r="Z44" s="66">
        <f t="shared" si="11"/>
        <v>8.7116553697290104</v>
      </c>
      <c r="AA44" s="118">
        <f>'Response zone f''n'!AH44</f>
        <v>65.341846738290926</v>
      </c>
      <c r="AB44" s="118">
        <f>'Response zone f''n'!AH43</f>
        <v>64.964326984419102</v>
      </c>
      <c r="AC44" s="118">
        <f t="shared" si="12"/>
        <v>3.7751975387182312E-3</v>
      </c>
      <c r="AD44" s="118">
        <f t="shared" si="13"/>
        <v>4.6294456135897546</v>
      </c>
      <c r="AE44" s="66">
        <f>'Response zone f''n'!H44</f>
        <v>48.069848121411788</v>
      </c>
      <c r="AF44" s="66">
        <f>'Response zone f''n'!H43</f>
        <v>47.567080155625689</v>
      </c>
      <c r="AG44" s="66">
        <f t="shared" si="14"/>
        <v>5.0276796578609863E-3</v>
      </c>
      <c r="AH44" s="66">
        <f t="shared" si="15"/>
        <v>4.0771167197215759</v>
      </c>
      <c r="AI44" s="118">
        <f>'Response zone f''n'!H44</f>
        <v>48.069848121411788</v>
      </c>
      <c r="AJ44" s="118">
        <f>'Response zone f''n'!H43</f>
        <v>47.567080155625689</v>
      </c>
      <c r="AK44" s="118">
        <f t="shared" si="16"/>
        <v>5.0276796578609863E-3</v>
      </c>
      <c r="AL44" s="118">
        <f t="shared" si="17"/>
        <v>2.5258852013721294</v>
      </c>
      <c r="AM44" s="66">
        <f>'Response zone f''n'!H44</f>
        <v>48.069848121411788</v>
      </c>
      <c r="AN44" s="66">
        <f>'Response zone f''n'!H43</f>
        <v>47.567080155625689</v>
      </c>
      <c r="AO44" s="66">
        <f t="shared" si="18"/>
        <v>5.0276796578609863E-3</v>
      </c>
      <c r="AP44" s="66">
        <f t="shared" si="19"/>
        <v>1.9595018195290279</v>
      </c>
      <c r="AQ44" s="118">
        <f>'Response zone f''n'!T44</f>
        <v>73.03809332107366</v>
      </c>
      <c r="AR44" s="118">
        <f>'Response zone f''n'!T43</f>
        <v>72.739200445994229</v>
      </c>
      <c r="AS44" s="118">
        <f t="shared" si="20"/>
        <v>2.9889287507943152E-3</v>
      </c>
      <c r="AT44" s="118">
        <f t="shared" si="21"/>
        <v>8.0899097338826884</v>
      </c>
      <c r="AU44" s="66">
        <f>'Response zone f''n'!AF44</f>
        <v>84.772680480634861</v>
      </c>
      <c r="AV44" s="66">
        <f>'Response zone f''n'!AF43</f>
        <v>84.604685760742555</v>
      </c>
      <c r="AW44" s="66">
        <f t="shared" si="22"/>
        <v>1.6799471989230597E-3</v>
      </c>
      <c r="AX44" s="66">
        <f t="shared" si="23"/>
        <v>1.0057304684099393</v>
      </c>
      <c r="AY44" s="118">
        <f>'Response zone f''n'!U44</f>
        <v>56.585796552254664</v>
      </c>
      <c r="AZ44" s="118">
        <f>'Response zone f''n'!U43</f>
        <v>56.129728807081527</v>
      </c>
      <c r="BA44" s="118">
        <f t="shared" si="24"/>
        <v>4.5606774517313649E-3</v>
      </c>
      <c r="BB44" s="118">
        <f t="shared" si="25"/>
        <v>5.1960926224074369</v>
      </c>
      <c r="BC44" s="66">
        <f>'Response zone f''n'!T44</f>
        <v>73.03809332107366</v>
      </c>
      <c r="BD44" s="66">
        <f>'Response zone f''n'!T43</f>
        <v>72.739200445994229</v>
      </c>
      <c r="BE44" s="66">
        <f t="shared" si="26"/>
        <v>2.9889287507943152E-3</v>
      </c>
      <c r="BF44" s="66">
        <f t="shared" si="27"/>
        <v>2.323117289198493</v>
      </c>
      <c r="BG44" s="118">
        <f>'Response zone f''n'!AG44</f>
        <v>76.236229855966499</v>
      </c>
      <c r="BH44" s="118">
        <f>'Response zone f''n'!AG43</f>
        <v>75.971715556863529</v>
      </c>
      <c r="BI44" s="118">
        <f t="shared" si="28"/>
        <v>2.6451429910297006E-3</v>
      </c>
      <c r="BJ44" s="118">
        <f t="shared" si="29"/>
        <v>4.3516061203025078</v>
      </c>
      <c r="BK44" s="66">
        <f>'Response zone f''n'!U44</f>
        <v>56.585796552254664</v>
      </c>
      <c r="BL44" s="66">
        <f>'Response zone f''n'!U43</f>
        <v>56.129728807081527</v>
      </c>
      <c r="BM44" s="66">
        <f t="shared" si="30"/>
        <v>4.5606774517313649E-3</v>
      </c>
      <c r="BN44" s="66">
        <f t="shared" si="31"/>
        <v>37.302594041383401</v>
      </c>
      <c r="BO44" s="118">
        <f>'Response zone f''n'!H44</f>
        <v>48.069848121411788</v>
      </c>
      <c r="BP44" s="118">
        <f>'Response zone f''n'!H43</f>
        <v>47.567080155625689</v>
      </c>
      <c r="BQ44" s="118">
        <f t="shared" si="32"/>
        <v>5.0276796578609863E-3</v>
      </c>
      <c r="BR44" s="118">
        <f t="shared" si="33"/>
        <v>0.2129052109937343</v>
      </c>
      <c r="BS44" s="66">
        <f>'Response zone f''n'!I44</f>
        <v>29.109456228788698</v>
      </c>
      <c r="BT44" s="66">
        <f>'Response zone f''n'!I43</f>
        <v>28.544270881623014</v>
      </c>
      <c r="BU44" s="66">
        <f t="shared" si="34"/>
        <v>5.6518534716568421E-3</v>
      </c>
      <c r="BV44" s="66">
        <f t="shared" si="35"/>
        <v>0</v>
      </c>
      <c r="BW44" s="118">
        <f>'Response zone f''n'!H44</f>
        <v>48.069848121411788</v>
      </c>
      <c r="BX44" s="118">
        <f>'Response zone f''n'!H43</f>
        <v>47.567080155625689</v>
      </c>
      <c r="BY44" s="118">
        <f t="shared" si="36"/>
        <v>5.0276796578609863E-3</v>
      </c>
      <c r="BZ44" s="118">
        <f t="shared" si="37"/>
        <v>0</v>
      </c>
      <c r="CA44" s="66">
        <f>'Response zone f''n'!H44</f>
        <v>48.069848121411788</v>
      </c>
      <c r="CB44" s="66">
        <f>'Response zone f''n'!H43</f>
        <v>47.567080155625689</v>
      </c>
      <c r="CC44" s="66">
        <f t="shared" si="38"/>
        <v>5.0276796578609863E-3</v>
      </c>
      <c r="CD44" s="66">
        <f t="shared" si="39"/>
        <v>0</v>
      </c>
      <c r="CE44" s="118">
        <f>'Response zone f''n'!I44</f>
        <v>29.109456228788698</v>
      </c>
      <c r="CF44" s="118">
        <f>'Response zone f''n'!I43</f>
        <v>28.544270881623014</v>
      </c>
      <c r="CG44" s="118">
        <f t="shared" si="40"/>
        <v>5.6518534716568421E-3</v>
      </c>
      <c r="CH44" s="118">
        <f t="shared" si="41"/>
        <v>9.047775926266624</v>
      </c>
      <c r="CI44" s="66">
        <f>'Response zone f''n'!T44</f>
        <v>73.03809332107366</v>
      </c>
      <c r="CJ44" s="66">
        <f>'Response zone f''n'!T43</f>
        <v>72.739200445994229</v>
      </c>
      <c r="CK44" s="66">
        <f t="shared" si="42"/>
        <v>2.9889287507943152E-3</v>
      </c>
      <c r="CL44" s="66">
        <f t="shared" si="43"/>
        <v>3.8798547974433464</v>
      </c>
      <c r="CM44" s="118">
        <f>'Response zone f''n'!O44</f>
        <v>40.880688585744046</v>
      </c>
      <c r="CN44" s="118">
        <f>'Response zone f''n'!O43</f>
        <v>40.399908484685731</v>
      </c>
      <c r="CO44" s="118">
        <f t="shared" si="44"/>
        <v>4.8078010105831485E-3</v>
      </c>
      <c r="CP44" s="118">
        <f t="shared" si="45"/>
        <v>1.1289197552950292</v>
      </c>
      <c r="CQ44" s="66">
        <f>'Response zone f''n'!U44</f>
        <v>56.585796552254664</v>
      </c>
      <c r="CR44" s="66">
        <f>'Response zone f''n'!U43</f>
        <v>56.129728807081527</v>
      </c>
      <c r="CS44" s="66">
        <f t="shared" si="46"/>
        <v>4.5606774517313649E-3</v>
      </c>
      <c r="CT44" s="66">
        <f t="shared" si="47"/>
        <v>12.655036203225965</v>
      </c>
      <c r="CU44" s="118">
        <f>'Response zone f''n'!AA44</f>
        <v>49.772477067430287</v>
      </c>
      <c r="CV44" s="118">
        <f>'Response zone f''n'!AA43</f>
        <v>49.268489395316742</v>
      </c>
      <c r="CW44" s="118">
        <f t="shared" si="48"/>
        <v>5.0398767211354565E-3</v>
      </c>
      <c r="CX44" s="118">
        <f t="shared" si="49"/>
        <v>26.021616345318147</v>
      </c>
    </row>
    <row r="45" spans="1:102" x14ac:dyDescent="0.25">
      <c r="A45" s="66">
        <v>2053</v>
      </c>
      <c r="B45" s="163">
        <v>43</v>
      </c>
      <c r="C45" s="111">
        <f>'Response zone f''n'!I45</f>
        <v>29.662201537751148</v>
      </c>
      <c r="D45" s="111">
        <f>'Response zone f''n'!I44</f>
        <v>29.109456228788698</v>
      </c>
      <c r="E45" s="118">
        <f t="shared" si="0"/>
        <v>5.5274530896245013E-3</v>
      </c>
      <c r="F45" s="118">
        <f t="shared" si="1"/>
        <v>3.0069001768039714</v>
      </c>
      <c r="G45" s="66">
        <f>'Response zone f''n'!H45</f>
        <v>48.558247425224039</v>
      </c>
      <c r="H45" s="66">
        <f>'Response zone f''n'!H44</f>
        <v>48.069848121411788</v>
      </c>
      <c r="I45" s="66">
        <f t="shared" si="2"/>
        <v>4.8839930381225118E-3</v>
      </c>
      <c r="J45" s="66">
        <f t="shared" si="3"/>
        <v>0.97622311808661544</v>
      </c>
      <c r="K45" s="118">
        <f>'Response zone f''n'!H45</f>
        <v>48.558247425224039</v>
      </c>
      <c r="L45" s="118">
        <f>'Response zone f''n'!H44</f>
        <v>48.069848121411788</v>
      </c>
      <c r="M45" s="118">
        <f t="shared" si="4"/>
        <v>4.8839930381225118E-3</v>
      </c>
      <c r="N45" s="118">
        <f t="shared" si="5"/>
        <v>3.0405455483848152</v>
      </c>
      <c r="O45" s="66">
        <f>'Response zone f''n'!AH45</f>
        <v>65.707169298437023</v>
      </c>
      <c r="P45" s="66">
        <f>'Response zone f''n'!AH44</f>
        <v>65.341846738290926</v>
      </c>
      <c r="Q45" s="66">
        <f t="shared" si="6"/>
        <v>3.6532256014609743E-3</v>
      </c>
      <c r="R45" s="66">
        <f t="shared" si="7"/>
        <v>2.0038856607187956</v>
      </c>
      <c r="S45" s="118">
        <f>'Response zone f''n'!AJ45</f>
        <v>34.380378102178597</v>
      </c>
      <c r="T45" s="118">
        <f>'Response zone f''n'!AJ44</f>
        <v>33.822352340647612</v>
      </c>
      <c r="U45" s="118">
        <f t="shared" si="8"/>
        <v>5.5802576153098473E-3</v>
      </c>
      <c r="V45" s="118">
        <f t="shared" si="9"/>
        <v>6.1597202266434428</v>
      </c>
      <c r="W45" s="66">
        <f>'Response zone f''n'!AI45</f>
        <v>54.848747416500466</v>
      </c>
      <c r="X45" s="66">
        <f>'Response zone f''n'!AI44</f>
        <v>54.388038661750379</v>
      </c>
      <c r="Y45" s="66">
        <f t="shared" si="10"/>
        <v>4.6070875475008677E-3</v>
      </c>
      <c r="Z45" s="66">
        <f t="shared" si="11"/>
        <v>8.445412657397295</v>
      </c>
      <c r="AA45" s="118">
        <f>'Response zone f''n'!AH45</f>
        <v>65.707169298437023</v>
      </c>
      <c r="AB45" s="118">
        <f>'Response zone f''n'!AH44</f>
        <v>65.341846738290926</v>
      </c>
      <c r="AC45" s="118">
        <f t="shared" si="12"/>
        <v>3.6532256014609743E-3</v>
      </c>
      <c r="AD45" s="118">
        <f t="shared" si="13"/>
        <v>4.4798739834629862</v>
      </c>
      <c r="AE45" s="66">
        <f>'Response zone f''n'!H45</f>
        <v>48.558247425224039</v>
      </c>
      <c r="AF45" s="66">
        <f>'Response zone f''n'!H44</f>
        <v>48.069848121411788</v>
      </c>
      <c r="AG45" s="66">
        <f t="shared" si="14"/>
        <v>4.8839930381225118E-3</v>
      </c>
      <c r="AH45" s="66">
        <f t="shared" si="15"/>
        <v>3.9605963445978256</v>
      </c>
      <c r="AI45" s="118">
        <f>'Response zone f''n'!H45</f>
        <v>48.558247425224039</v>
      </c>
      <c r="AJ45" s="118">
        <f>'Response zone f''n'!H44</f>
        <v>48.069848121411788</v>
      </c>
      <c r="AK45" s="118">
        <f t="shared" si="16"/>
        <v>4.8839930381225118E-3</v>
      </c>
      <c r="AL45" s="118">
        <f t="shared" si="17"/>
        <v>2.4536976454555282</v>
      </c>
      <c r="AM45" s="66">
        <f>'Response zone f''n'!H45</f>
        <v>48.558247425224039</v>
      </c>
      <c r="AN45" s="66">
        <f>'Response zone f''n'!H44</f>
        <v>48.069848121411788</v>
      </c>
      <c r="AO45" s="66">
        <f t="shared" si="18"/>
        <v>4.8839930381225118E-3</v>
      </c>
      <c r="AP45" s="66">
        <f t="shared" si="19"/>
        <v>1.9035009976828519</v>
      </c>
      <c r="AQ45" s="118">
        <f>'Response zone f''n'!T45</f>
        <v>73.327079152025803</v>
      </c>
      <c r="AR45" s="118">
        <f>'Response zone f''n'!T44</f>
        <v>73.03809332107366</v>
      </c>
      <c r="AS45" s="118">
        <f t="shared" si="20"/>
        <v>2.8898583095214292E-3</v>
      </c>
      <c r="AT45" s="118">
        <f t="shared" si="21"/>
        <v>7.82176318573209</v>
      </c>
      <c r="AU45" s="66">
        <f>'Response zone f''n'!AF45</f>
        <v>84.934989773431639</v>
      </c>
      <c r="AV45" s="66">
        <f>'Response zone f''n'!AF44</f>
        <v>84.772680480634861</v>
      </c>
      <c r="AW45" s="66">
        <f t="shared" si="22"/>
        <v>1.6230929279677753E-3</v>
      </c>
      <c r="AX45" s="66">
        <f t="shared" si="23"/>
        <v>0.97169364118369106</v>
      </c>
      <c r="AY45" s="118">
        <f>'Response zone f''n'!U45</f>
        <v>57.027754198904191</v>
      </c>
      <c r="AZ45" s="118">
        <f>'Response zone f''n'!U44</f>
        <v>56.585796552254664</v>
      </c>
      <c r="BA45" s="118">
        <f t="shared" si="24"/>
        <v>4.4195764664952718E-3</v>
      </c>
      <c r="BB45" s="118">
        <f t="shared" si="25"/>
        <v>5.0353327800025882</v>
      </c>
      <c r="BC45" s="66">
        <f>'Response zone f''n'!T45</f>
        <v>73.327079152025803</v>
      </c>
      <c r="BD45" s="66">
        <f>'Response zone f''n'!T44</f>
        <v>73.03809332107366</v>
      </c>
      <c r="BE45" s="66">
        <f t="shared" si="26"/>
        <v>2.8898583095214292E-3</v>
      </c>
      <c r="BF45" s="66">
        <f t="shared" si="27"/>
        <v>2.2461157029584724</v>
      </c>
      <c r="BG45" s="118">
        <f>'Response zone f''n'!AG45</f>
        <v>76.491905009671839</v>
      </c>
      <c r="BH45" s="118">
        <f>'Response zone f''n'!AG44</f>
        <v>76.236229855966499</v>
      </c>
      <c r="BI45" s="118">
        <f t="shared" si="28"/>
        <v>2.5567515370534012E-3</v>
      </c>
      <c r="BJ45" s="118">
        <f t="shared" si="29"/>
        <v>4.2061906197378418</v>
      </c>
      <c r="BK45" s="66">
        <f>'Response zone f''n'!U45</f>
        <v>57.027754198904191</v>
      </c>
      <c r="BL45" s="66">
        <f>'Response zone f''n'!U44</f>
        <v>56.585796552254664</v>
      </c>
      <c r="BM45" s="66">
        <f t="shared" si="30"/>
        <v>4.4195764664952718E-3</v>
      </c>
      <c r="BN45" s="66">
        <f t="shared" si="31"/>
        <v>36.148503924990045</v>
      </c>
      <c r="BO45" s="118">
        <f>'Response zone f''n'!H45</f>
        <v>48.558247425224039</v>
      </c>
      <c r="BP45" s="118">
        <f>'Response zone f''n'!H44</f>
        <v>48.069848121411788</v>
      </c>
      <c r="BQ45" s="118">
        <f t="shared" si="32"/>
        <v>4.8839930381225118E-3</v>
      </c>
      <c r="BR45" s="118">
        <f t="shared" si="33"/>
        <v>0.20682056913621955</v>
      </c>
      <c r="BS45" s="66">
        <f>'Response zone f''n'!I45</f>
        <v>29.662201537751148</v>
      </c>
      <c r="BT45" s="66">
        <f>'Response zone f''n'!I44</f>
        <v>29.109456228788698</v>
      </c>
      <c r="BU45" s="66">
        <f t="shared" si="34"/>
        <v>5.5274530896245013E-3</v>
      </c>
      <c r="BV45" s="66">
        <f t="shared" si="35"/>
        <v>0</v>
      </c>
      <c r="BW45" s="118">
        <f>'Response zone f''n'!H45</f>
        <v>48.558247425224039</v>
      </c>
      <c r="BX45" s="118">
        <f>'Response zone f''n'!H44</f>
        <v>48.069848121411788</v>
      </c>
      <c r="BY45" s="118">
        <f t="shared" si="36"/>
        <v>4.8839930381225118E-3</v>
      </c>
      <c r="BZ45" s="118">
        <f t="shared" si="37"/>
        <v>0</v>
      </c>
      <c r="CA45" s="66">
        <f>'Response zone f''n'!H45</f>
        <v>48.558247425224039</v>
      </c>
      <c r="CB45" s="66">
        <f>'Response zone f''n'!H44</f>
        <v>48.069848121411788</v>
      </c>
      <c r="CC45" s="66">
        <f t="shared" si="38"/>
        <v>4.8839930381225118E-3</v>
      </c>
      <c r="CD45" s="66">
        <f t="shared" si="39"/>
        <v>0</v>
      </c>
      <c r="CE45" s="118">
        <f>'Response zone f''n'!I45</f>
        <v>29.662201537751148</v>
      </c>
      <c r="CF45" s="118">
        <f>'Response zone f''n'!I44</f>
        <v>29.109456228788698</v>
      </c>
      <c r="CG45" s="118">
        <f t="shared" si="40"/>
        <v>5.5274530896245013E-3</v>
      </c>
      <c r="CH45" s="118">
        <f t="shared" si="41"/>
        <v>8.8486294361081264</v>
      </c>
      <c r="CI45" s="66">
        <f>'Response zone f''n'!T45</f>
        <v>73.327079152025803</v>
      </c>
      <c r="CJ45" s="66">
        <f>'Response zone f''n'!T44</f>
        <v>73.03809332107366</v>
      </c>
      <c r="CK45" s="66">
        <f t="shared" si="42"/>
        <v>2.8898583095214292E-3</v>
      </c>
      <c r="CL45" s="66">
        <f t="shared" si="43"/>
        <v>3.7512538976208645</v>
      </c>
      <c r="CM45" s="118">
        <f>'Response zone f''n'!O45</f>
        <v>41.349525290231767</v>
      </c>
      <c r="CN45" s="118">
        <f>'Response zone f''n'!O44</f>
        <v>40.880688585744046</v>
      </c>
      <c r="CO45" s="118">
        <f t="shared" si="44"/>
        <v>4.688367044877211E-3</v>
      </c>
      <c r="CP45" s="118">
        <f t="shared" si="45"/>
        <v>1.1008754658076179</v>
      </c>
      <c r="CQ45" s="66">
        <f>'Response zone f''n'!U45</f>
        <v>57.027754198904191</v>
      </c>
      <c r="CR45" s="66">
        <f>'Response zone f''n'!U44</f>
        <v>56.585796552254664</v>
      </c>
      <c r="CS45" s="66">
        <f t="shared" si="46"/>
        <v>4.4195764664952718E-3</v>
      </c>
      <c r="CT45" s="66">
        <f t="shared" si="47"/>
        <v>12.263507072878076</v>
      </c>
      <c r="CU45" s="118">
        <f>'Response zone f''n'!AA45</f>
        <v>50.26162926889679</v>
      </c>
      <c r="CV45" s="118">
        <f>'Response zone f''n'!AA44</f>
        <v>49.772477067430287</v>
      </c>
      <c r="CW45" s="118">
        <f t="shared" si="48"/>
        <v>4.8915220146650285E-3</v>
      </c>
      <c r="CX45" s="118">
        <f t="shared" si="49"/>
        <v>25.255639423976703</v>
      </c>
    </row>
    <row r="46" spans="1:102" x14ac:dyDescent="0.25">
      <c r="A46" s="66">
        <v>2054</v>
      </c>
      <c r="B46" s="163">
        <v>44</v>
      </c>
      <c r="C46" s="111">
        <f>'Response zone f''n'!I46</f>
        <v>30.202903827726434</v>
      </c>
      <c r="D46" s="111">
        <f>'Response zone f''n'!I45</f>
        <v>29.662201537751148</v>
      </c>
      <c r="E46" s="118">
        <f t="shared" si="0"/>
        <v>5.4070228997528599E-3</v>
      </c>
      <c r="F46" s="118">
        <f t="shared" si="1"/>
        <v>2.9413869009161475</v>
      </c>
      <c r="G46" s="66">
        <f>'Response zone f''n'!H46</f>
        <v>49.032944725373191</v>
      </c>
      <c r="H46" s="66">
        <f>'Response zone f''n'!H45</f>
        <v>48.558247425224039</v>
      </c>
      <c r="I46" s="66">
        <f t="shared" si="2"/>
        <v>4.7469730014915255E-3</v>
      </c>
      <c r="J46" s="66">
        <f t="shared" si="3"/>
        <v>0.94883525607367858</v>
      </c>
      <c r="K46" s="118">
        <f>'Response zone f''n'!H46</f>
        <v>49.032944725373191</v>
      </c>
      <c r="L46" s="118">
        <f>'Response zone f''n'!H45</f>
        <v>48.558247425224039</v>
      </c>
      <c r="M46" s="118">
        <f t="shared" si="4"/>
        <v>4.7469730014915255E-3</v>
      </c>
      <c r="N46" s="118">
        <f t="shared" si="5"/>
        <v>2.9552432846088572</v>
      </c>
      <c r="O46" s="66">
        <f>'Response zone f''n'!AH46</f>
        <v>66.060939385756811</v>
      </c>
      <c r="P46" s="66">
        <f>'Response zone f''n'!AH45</f>
        <v>65.707169298437023</v>
      </c>
      <c r="Q46" s="66">
        <f t="shared" si="6"/>
        <v>3.5377008731978777E-3</v>
      </c>
      <c r="R46" s="66">
        <f t="shared" si="7"/>
        <v>1.9405174563756868</v>
      </c>
      <c r="S46" s="118">
        <f>'Response zone f''n'!AJ46</f>
        <v>34.924990693655303</v>
      </c>
      <c r="T46" s="118">
        <f>'Response zone f''n'!AJ45</f>
        <v>34.380378102178597</v>
      </c>
      <c r="U46" s="118">
        <f t="shared" si="8"/>
        <v>5.4461259147670664E-3</v>
      </c>
      <c r="V46" s="118">
        <f t="shared" si="9"/>
        <v>6.0116600821438997</v>
      </c>
      <c r="W46" s="66">
        <f>'Response zone f''n'!AI46</f>
        <v>55.295655135591041</v>
      </c>
      <c r="X46" s="66">
        <f>'Response zone f''n'!AI45</f>
        <v>54.848747416500466</v>
      </c>
      <c r="Y46" s="66">
        <f t="shared" si="10"/>
        <v>4.4690771909057505E-3</v>
      </c>
      <c r="Z46" s="66">
        <f t="shared" si="11"/>
        <v>8.1924210655460445</v>
      </c>
      <c r="AA46" s="118">
        <f>'Response zone f''n'!AH46</f>
        <v>66.060939385756811</v>
      </c>
      <c r="AB46" s="118">
        <f>'Response zone f''n'!AH45</f>
        <v>65.707169298437023</v>
      </c>
      <c r="AC46" s="118">
        <f t="shared" si="12"/>
        <v>3.5377008731978777E-3</v>
      </c>
      <c r="AD46" s="118">
        <f t="shared" si="13"/>
        <v>4.338208430592255</v>
      </c>
      <c r="AE46" s="66">
        <f>'Response zone f''n'!H46</f>
        <v>49.032944725373191</v>
      </c>
      <c r="AF46" s="66">
        <f>'Response zone f''n'!H45</f>
        <v>48.558247425224039</v>
      </c>
      <c r="AG46" s="66">
        <f t="shared" si="14"/>
        <v>4.7469730014915255E-3</v>
      </c>
      <c r="AH46" s="66">
        <f t="shared" si="15"/>
        <v>3.84948212883597</v>
      </c>
      <c r="AI46" s="118">
        <f>'Response zone f''n'!H46</f>
        <v>49.032944725373191</v>
      </c>
      <c r="AJ46" s="118">
        <f>'Response zone f''n'!H45</f>
        <v>48.558247425224039</v>
      </c>
      <c r="AK46" s="118">
        <f t="shared" si="16"/>
        <v>4.7469730014915255E-3</v>
      </c>
      <c r="AL46" s="118">
        <f t="shared" si="17"/>
        <v>2.3848593529687472</v>
      </c>
      <c r="AM46" s="66">
        <f>'Response zone f''n'!H46</f>
        <v>49.032944725373191</v>
      </c>
      <c r="AN46" s="66">
        <f>'Response zone f''n'!H45</f>
        <v>48.558247425224039</v>
      </c>
      <c r="AO46" s="66">
        <f t="shared" si="18"/>
        <v>4.7469730014915255E-3</v>
      </c>
      <c r="AP46" s="66">
        <f t="shared" si="19"/>
        <v>1.850098428433923</v>
      </c>
      <c r="AQ46" s="118">
        <f>'Response zone f''n'!T46</f>
        <v>73.606695888528037</v>
      </c>
      <c r="AR46" s="118">
        <f>'Response zone f''n'!T45</f>
        <v>73.327079152025803</v>
      </c>
      <c r="AS46" s="118">
        <f t="shared" si="20"/>
        <v>2.7961673650223418E-3</v>
      </c>
      <c r="AT46" s="118">
        <f t="shared" si="21"/>
        <v>7.5681769188535633</v>
      </c>
      <c r="AU46" s="66">
        <f>'Response zone f''n'!AF46</f>
        <v>85.091929785582124</v>
      </c>
      <c r="AV46" s="66">
        <f>'Response zone f''n'!AF45</f>
        <v>84.934989773431639</v>
      </c>
      <c r="AW46" s="66">
        <f t="shared" si="22"/>
        <v>1.569400121504856E-3</v>
      </c>
      <c r="AX46" s="66">
        <f t="shared" si="23"/>
        <v>0.93954948127865745</v>
      </c>
      <c r="AY46" s="118">
        <f>'Response zone f''n'!U46</f>
        <v>57.456313784848035</v>
      </c>
      <c r="AZ46" s="118">
        <f>'Response zone f''n'!U45</f>
        <v>57.027754198904191</v>
      </c>
      <c r="BA46" s="118">
        <f t="shared" si="24"/>
        <v>4.2855958594384446E-3</v>
      </c>
      <c r="BB46" s="118">
        <f t="shared" si="25"/>
        <v>4.8826853605694591</v>
      </c>
      <c r="BC46" s="66">
        <f>'Response zone f''n'!T46</f>
        <v>73.606695888528037</v>
      </c>
      <c r="BD46" s="66">
        <f>'Response zone f''n'!T45</f>
        <v>73.327079152025803</v>
      </c>
      <c r="BE46" s="66">
        <f t="shared" si="26"/>
        <v>2.7961673650223418E-3</v>
      </c>
      <c r="BF46" s="66">
        <f t="shared" si="27"/>
        <v>2.1732952809429511</v>
      </c>
      <c r="BG46" s="118">
        <f>'Response zone f''n'!AG46</f>
        <v>76.739225175551454</v>
      </c>
      <c r="BH46" s="118">
        <f>'Response zone f''n'!AG45</f>
        <v>76.491905009671839</v>
      </c>
      <c r="BI46" s="118">
        <f t="shared" si="28"/>
        <v>2.4732016587961426E-3</v>
      </c>
      <c r="BJ46" s="118">
        <f t="shared" si="29"/>
        <v>4.0687401443541713</v>
      </c>
      <c r="BK46" s="66">
        <f>'Response zone f''n'!U46</f>
        <v>57.456313784848035</v>
      </c>
      <c r="BL46" s="66">
        <f>'Response zone f''n'!U45</f>
        <v>57.027754198904191</v>
      </c>
      <c r="BM46" s="66">
        <f t="shared" si="30"/>
        <v>4.2855958594384446E-3</v>
      </c>
      <c r="BN46" s="66">
        <f t="shared" si="31"/>
        <v>35.05265265128034</v>
      </c>
      <c r="BO46" s="118">
        <f>'Response zone f''n'!H46</f>
        <v>49.032944725373191</v>
      </c>
      <c r="BP46" s="118">
        <f>'Response zone f''n'!H45</f>
        <v>48.558247425224039</v>
      </c>
      <c r="BQ46" s="118">
        <f t="shared" si="32"/>
        <v>4.7469730014915255E-3</v>
      </c>
      <c r="BR46" s="118">
        <f t="shared" si="33"/>
        <v>0.20101823450185652</v>
      </c>
      <c r="BS46" s="66">
        <f>'Response zone f''n'!I46</f>
        <v>30.202903827726434</v>
      </c>
      <c r="BT46" s="66">
        <f>'Response zone f''n'!I45</f>
        <v>29.662201537751148</v>
      </c>
      <c r="BU46" s="66">
        <f t="shared" si="34"/>
        <v>5.4070228997528599E-3</v>
      </c>
      <c r="BV46" s="66">
        <f t="shared" si="35"/>
        <v>0</v>
      </c>
      <c r="BW46" s="118">
        <f>'Response zone f''n'!H46</f>
        <v>49.032944725373191</v>
      </c>
      <c r="BX46" s="118">
        <f>'Response zone f''n'!H45</f>
        <v>48.558247425224039</v>
      </c>
      <c r="BY46" s="118">
        <f t="shared" si="36"/>
        <v>4.7469730014915255E-3</v>
      </c>
      <c r="BZ46" s="118">
        <f t="shared" si="37"/>
        <v>0</v>
      </c>
      <c r="CA46" s="66">
        <f>'Response zone f''n'!H46</f>
        <v>49.032944725373191</v>
      </c>
      <c r="CB46" s="66">
        <f>'Response zone f''n'!H45</f>
        <v>48.558247425224039</v>
      </c>
      <c r="CC46" s="66">
        <f t="shared" si="38"/>
        <v>4.7469730014915255E-3</v>
      </c>
      <c r="CD46" s="66">
        <f t="shared" si="39"/>
        <v>0</v>
      </c>
      <c r="CE46" s="118">
        <f>'Response zone f''n'!I46</f>
        <v>30.202903827726434</v>
      </c>
      <c r="CF46" s="118">
        <f>'Response zone f''n'!I45</f>
        <v>29.662201537751148</v>
      </c>
      <c r="CG46" s="118">
        <f t="shared" si="40"/>
        <v>5.4070228997528599E-3</v>
      </c>
      <c r="CH46" s="118">
        <f t="shared" si="41"/>
        <v>8.6558386324928769</v>
      </c>
      <c r="CI46" s="66">
        <f>'Response zone f''n'!T46</f>
        <v>73.606695888528037</v>
      </c>
      <c r="CJ46" s="66">
        <f>'Response zone f''n'!T45</f>
        <v>73.327079152025803</v>
      </c>
      <c r="CK46" s="66">
        <f t="shared" si="42"/>
        <v>2.7961673650223418E-3</v>
      </c>
      <c r="CL46" s="66">
        <f t="shared" si="43"/>
        <v>3.6296359900694783</v>
      </c>
      <c r="CM46" s="118">
        <f>'Response zone f''n'!O46</f>
        <v>41.806914133167247</v>
      </c>
      <c r="CN46" s="118">
        <f>'Response zone f''n'!O45</f>
        <v>41.349525290231767</v>
      </c>
      <c r="CO46" s="118">
        <f t="shared" si="44"/>
        <v>4.5738884293547956E-3</v>
      </c>
      <c r="CP46" s="118">
        <f t="shared" si="45"/>
        <v>1.0739947420967995</v>
      </c>
      <c r="CQ46" s="66">
        <f>'Response zone f''n'!U46</f>
        <v>57.456313784848035</v>
      </c>
      <c r="CR46" s="66">
        <f>'Response zone f''n'!U45</f>
        <v>57.027754198904191</v>
      </c>
      <c r="CS46" s="66">
        <f t="shared" si="46"/>
        <v>4.2855958594384446E-3</v>
      </c>
      <c r="CT46" s="66">
        <f t="shared" si="47"/>
        <v>11.891735674707686</v>
      </c>
      <c r="CU46" s="118">
        <f>'Response zone f''n'!AA46</f>
        <v>50.736654647003562</v>
      </c>
      <c r="CV46" s="118">
        <f>'Response zone f''n'!AA45</f>
        <v>50.26162926889679</v>
      </c>
      <c r="CW46" s="118">
        <f t="shared" si="48"/>
        <v>4.7502537810677125E-3</v>
      </c>
      <c r="CX46" s="118">
        <f t="shared" si="49"/>
        <v>24.526250992502934</v>
      </c>
    </row>
    <row r="47" spans="1:102" x14ac:dyDescent="0.25">
      <c r="A47" s="66">
        <v>2055</v>
      </c>
      <c r="B47" s="163">
        <v>45</v>
      </c>
      <c r="C47" s="111">
        <f>'Response zone f''n'!I47</f>
        <v>30.731947164983342</v>
      </c>
      <c r="D47" s="111">
        <f>'Response zone f''n'!I46</f>
        <v>30.202903827726434</v>
      </c>
      <c r="E47" s="118">
        <f t="shared" si="0"/>
        <v>5.290433372569083E-3</v>
      </c>
      <c r="F47" s="118">
        <f t="shared" si="1"/>
        <v>2.8779629216949676</v>
      </c>
      <c r="G47" s="66">
        <f>'Response zone f''n'!H47</f>
        <v>49.494564624646287</v>
      </c>
      <c r="H47" s="66">
        <f>'Response zone f''n'!H46</f>
        <v>49.032944725373191</v>
      </c>
      <c r="I47" s="66">
        <f t="shared" si="2"/>
        <v>4.6161989927309575E-3</v>
      </c>
      <c r="J47" s="66">
        <f t="shared" si="3"/>
        <v>0.92269586365431422</v>
      </c>
      <c r="K47" s="118">
        <f>'Response zone f''n'!H47</f>
        <v>49.494564624646287</v>
      </c>
      <c r="L47" s="118">
        <f>'Response zone f''n'!H46</f>
        <v>49.032944725373191</v>
      </c>
      <c r="M47" s="118">
        <f t="shared" si="4"/>
        <v>4.6161989927309575E-3</v>
      </c>
      <c r="N47" s="118">
        <f t="shared" si="5"/>
        <v>2.8738295055396232</v>
      </c>
      <c r="O47" s="66">
        <f>'Response zone f''n'!AH47</f>
        <v>66.403755012877738</v>
      </c>
      <c r="P47" s="66">
        <f>'Response zone f''n'!AH46</f>
        <v>66.060939385756811</v>
      </c>
      <c r="Q47" s="66">
        <f t="shared" si="6"/>
        <v>3.428156271209275E-3</v>
      </c>
      <c r="R47" s="66">
        <f t="shared" si="7"/>
        <v>1.8804295009408183</v>
      </c>
      <c r="S47" s="118">
        <f>'Response zone f''n'!AJ47</f>
        <v>35.456686670120845</v>
      </c>
      <c r="T47" s="118">
        <f>'Response zone f''n'!AJ46</f>
        <v>34.924990693655303</v>
      </c>
      <c r="U47" s="118">
        <f t="shared" si="8"/>
        <v>5.3169597646554219E-3</v>
      </c>
      <c r="V47" s="118">
        <f t="shared" si="9"/>
        <v>5.869081118538797</v>
      </c>
      <c r="W47" s="66">
        <f>'Response zone f''n'!AI47</f>
        <v>55.729435592421062</v>
      </c>
      <c r="X47" s="66">
        <f>'Response zone f''n'!AI46</f>
        <v>55.295655135591041</v>
      </c>
      <c r="Y47" s="66">
        <f t="shared" si="10"/>
        <v>4.337804568300214E-3</v>
      </c>
      <c r="Z47" s="66">
        <f t="shared" si="11"/>
        <v>7.9517806485598452</v>
      </c>
      <c r="AA47" s="118">
        <f>'Response zone f''n'!AH47</f>
        <v>66.403755012877738</v>
      </c>
      <c r="AB47" s="118">
        <f>'Response zone f''n'!AH46</f>
        <v>66.060939385756811</v>
      </c>
      <c r="AC47" s="118">
        <f t="shared" si="12"/>
        <v>3.428156271209275E-3</v>
      </c>
      <c r="AD47" s="118">
        <f t="shared" si="13"/>
        <v>4.2038761812284893</v>
      </c>
      <c r="AE47" s="66">
        <f>'Response zone f''n'!H47</f>
        <v>49.494564624646287</v>
      </c>
      <c r="AF47" s="66">
        <f>'Response zone f''n'!H46</f>
        <v>49.032944725373191</v>
      </c>
      <c r="AG47" s="66">
        <f t="shared" si="14"/>
        <v>4.6161989927309575E-3</v>
      </c>
      <c r="AH47" s="66">
        <f t="shared" si="15"/>
        <v>3.7434330298666123</v>
      </c>
      <c r="AI47" s="118">
        <f>'Response zone f''n'!H47</f>
        <v>49.494564624646287</v>
      </c>
      <c r="AJ47" s="118">
        <f>'Response zone f''n'!H46</f>
        <v>49.032944725373191</v>
      </c>
      <c r="AK47" s="118">
        <f t="shared" si="16"/>
        <v>4.6161989927309575E-3</v>
      </c>
      <c r="AL47" s="118">
        <f t="shared" si="17"/>
        <v>2.3191590387222023</v>
      </c>
      <c r="AM47" s="66">
        <f>'Response zone f''n'!H47</f>
        <v>49.494564624646287</v>
      </c>
      <c r="AN47" s="66">
        <f>'Response zone f''n'!H46</f>
        <v>49.032944725373191</v>
      </c>
      <c r="AO47" s="66">
        <f t="shared" si="18"/>
        <v>4.6161989927309575E-3</v>
      </c>
      <c r="AP47" s="66">
        <f t="shared" si="19"/>
        <v>1.7991302034172838</v>
      </c>
      <c r="AQ47" s="118">
        <f>'Response zone f''n'!T47</f>
        <v>73.87744142230089</v>
      </c>
      <c r="AR47" s="118">
        <f>'Response zone f''n'!T46</f>
        <v>73.606695888528037</v>
      </c>
      <c r="AS47" s="118">
        <f t="shared" si="20"/>
        <v>2.7074553377285327E-3</v>
      </c>
      <c r="AT47" s="118">
        <f t="shared" si="21"/>
        <v>7.3280667145116469</v>
      </c>
      <c r="AU47" s="66">
        <f>'Response zone f''n'!AF47</f>
        <v>85.243792556852753</v>
      </c>
      <c r="AV47" s="66">
        <f>'Response zone f''n'!AF46</f>
        <v>85.091929785582124</v>
      </c>
      <c r="AW47" s="66">
        <f t="shared" si="22"/>
        <v>1.5186277127062907E-3</v>
      </c>
      <c r="AX47" s="66">
        <f t="shared" si="23"/>
        <v>0.90915366972218925</v>
      </c>
      <c r="AY47" s="118">
        <f>'Response zone f''n'!U47</f>
        <v>57.872138239897943</v>
      </c>
      <c r="AZ47" s="118">
        <f>'Response zone f''n'!U46</f>
        <v>57.456313784848035</v>
      </c>
      <c r="BA47" s="118">
        <f t="shared" si="24"/>
        <v>4.1582445504990771E-3</v>
      </c>
      <c r="BB47" s="118">
        <f t="shared" si="25"/>
        <v>4.7375908644474922</v>
      </c>
      <c r="BC47" s="66">
        <f>'Response zone f''n'!T47</f>
        <v>73.87744142230089</v>
      </c>
      <c r="BD47" s="66">
        <f>'Response zone f''n'!T46</f>
        <v>73.606695888528037</v>
      </c>
      <c r="BE47" s="66">
        <f t="shared" si="26"/>
        <v>2.7074553377285327E-3</v>
      </c>
      <c r="BF47" s="66">
        <f t="shared" si="27"/>
        <v>2.1043446763789153</v>
      </c>
      <c r="BG47" s="118">
        <f>'Response zone f''n'!AG47</f>
        <v>76.978638141778816</v>
      </c>
      <c r="BH47" s="118">
        <f>'Response zone f''n'!AG46</f>
        <v>76.739225175551454</v>
      </c>
      <c r="BI47" s="118">
        <f t="shared" si="28"/>
        <v>2.3941296622736275E-3</v>
      </c>
      <c r="BJ47" s="118">
        <f t="shared" si="29"/>
        <v>3.9386563699877928</v>
      </c>
      <c r="BK47" s="66">
        <f>'Response zone f''n'!U47</f>
        <v>57.872138239897943</v>
      </c>
      <c r="BL47" s="66">
        <f>'Response zone f''n'!U46</f>
        <v>57.456313784848035</v>
      </c>
      <c r="BM47" s="66">
        <f t="shared" si="30"/>
        <v>4.1582445504990771E-3</v>
      </c>
      <c r="BN47" s="66">
        <f t="shared" si="31"/>
        <v>34.011023588869755</v>
      </c>
      <c r="BO47" s="118">
        <f>'Response zone f''n'!H47</f>
        <v>49.494564624646287</v>
      </c>
      <c r="BP47" s="118">
        <f>'Response zone f''n'!H46</f>
        <v>49.032944725373191</v>
      </c>
      <c r="BQ47" s="118">
        <f t="shared" si="32"/>
        <v>4.6161989927309575E-3</v>
      </c>
      <c r="BR47" s="118">
        <f t="shared" si="33"/>
        <v>0.19548039800025435</v>
      </c>
      <c r="BS47" s="66">
        <f>'Response zone f''n'!I47</f>
        <v>30.731947164983342</v>
      </c>
      <c r="BT47" s="66">
        <f>'Response zone f''n'!I46</f>
        <v>30.202903827726434</v>
      </c>
      <c r="BU47" s="66">
        <f t="shared" si="34"/>
        <v>5.290433372569083E-3</v>
      </c>
      <c r="BV47" s="66">
        <f t="shared" si="35"/>
        <v>0</v>
      </c>
      <c r="BW47" s="118">
        <f>'Response zone f''n'!H47</f>
        <v>49.494564624646287</v>
      </c>
      <c r="BX47" s="118">
        <f>'Response zone f''n'!H46</f>
        <v>49.032944725373191</v>
      </c>
      <c r="BY47" s="118">
        <f t="shared" si="36"/>
        <v>4.6161989927309575E-3</v>
      </c>
      <c r="BZ47" s="118">
        <f t="shared" si="37"/>
        <v>0</v>
      </c>
      <c r="CA47" s="66">
        <f>'Response zone f''n'!H47</f>
        <v>49.494564624646287</v>
      </c>
      <c r="CB47" s="66">
        <f>'Response zone f''n'!H46</f>
        <v>49.032944725373191</v>
      </c>
      <c r="CC47" s="66">
        <f t="shared" si="38"/>
        <v>4.6161989927309575E-3</v>
      </c>
      <c r="CD47" s="66">
        <f t="shared" si="39"/>
        <v>0</v>
      </c>
      <c r="CE47" s="118">
        <f>'Response zone f''n'!I47</f>
        <v>30.731947164983342</v>
      </c>
      <c r="CF47" s="118">
        <f>'Response zone f''n'!I46</f>
        <v>30.202903827726434</v>
      </c>
      <c r="CG47" s="118">
        <f t="shared" si="40"/>
        <v>5.290433372569083E-3</v>
      </c>
      <c r="CH47" s="118">
        <f t="shared" si="41"/>
        <v>8.4691961580199955</v>
      </c>
      <c r="CI47" s="66">
        <f>'Response zone f''n'!T47</f>
        <v>73.87744142230089</v>
      </c>
      <c r="CJ47" s="66">
        <f>'Response zone f''n'!T46</f>
        <v>73.606695888528037</v>
      </c>
      <c r="CK47" s="66">
        <f t="shared" si="42"/>
        <v>2.7074553377285327E-3</v>
      </c>
      <c r="CL47" s="66">
        <f t="shared" si="43"/>
        <v>3.5144810923171179</v>
      </c>
      <c r="CM47" s="118">
        <f>'Response zone f''n'!O47</f>
        <v>42.253322021749639</v>
      </c>
      <c r="CN47" s="118">
        <f>'Response zone f''n'!O46</f>
        <v>41.806914133167247</v>
      </c>
      <c r="CO47" s="118">
        <f t="shared" si="44"/>
        <v>4.4640788858239236E-3</v>
      </c>
      <c r="CP47" s="118">
        <f t="shared" si="45"/>
        <v>1.0482103631803155</v>
      </c>
      <c r="CQ47" s="66">
        <f>'Response zone f''n'!U47</f>
        <v>57.872138239897943</v>
      </c>
      <c r="CR47" s="66">
        <f>'Response zone f''n'!U46</f>
        <v>57.456313784848035</v>
      </c>
      <c r="CS47" s="66">
        <f t="shared" si="46"/>
        <v>4.1582445504990771E-3</v>
      </c>
      <c r="CT47" s="66">
        <f t="shared" si="47"/>
        <v>11.538359352393094</v>
      </c>
      <c r="CU47" s="118">
        <f>'Response zone f''n'!AA47</f>
        <v>51.198215873102626</v>
      </c>
      <c r="CV47" s="118">
        <f>'Response zone f''n'!AA46</f>
        <v>50.736654647003562</v>
      </c>
      <c r="CW47" s="118">
        <f t="shared" si="48"/>
        <v>4.6156122609906447E-3</v>
      </c>
      <c r="CX47" s="118">
        <f t="shared" si="49"/>
        <v>23.831077246505718</v>
      </c>
    </row>
    <row r="48" spans="1:102" x14ac:dyDescent="0.25">
      <c r="A48" s="66">
        <v>2056</v>
      </c>
      <c r="B48" s="163">
        <v>46</v>
      </c>
      <c r="C48" s="111">
        <f>'Response zone f''n'!I48</f>
        <v>31.24970264724055</v>
      </c>
      <c r="D48" s="111">
        <f>'Response zone f''n'!I47</f>
        <v>30.731947164983342</v>
      </c>
      <c r="E48" s="118">
        <f t="shared" si="0"/>
        <v>5.1775548225720773E-3</v>
      </c>
      <c r="F48" s="118">
        <f t="shared" si="1"/>
        <v>2.8165576910326791</v>
      </c>
      <c r="G48" s="66">
        <f>'Response zone f''n'!H48</f>
        <v>49.943692975459591</v>
      </c>
      <c r="H48" s="66">
        <f>'Response zone f''n'!H47</f>
        <v>49.494564624646287</v>
      </c>
      <c r="I48" s="66">
        <f t="shared" si="2"/>
        <v>4.4912835081330369E-3</v>
      </c>
      <c r="J48" s="66">
        <f t="shared" si="3"/>
        <v>0.89772748574721539</v>
      </c>
      <c r="K48" s="118">
        <f>'Response zone f''n'!H48</f>
        <v>49.943692975459591</v>
      </c>
      <c r="L48" s="118">
        <f>'Response zone f''n'!H47</f>
        <v>49.494564624646287</v>
      </c>
      <c r="M48" s="118">
        <f t="shared" si="4"/>
        <v>4.4912835081330369E-3</v>
      </c>
      <c r="N48" s="118">
        <f t="shared" si="5"/>
        <v>2.7960629694995669</v>
      </c>
      <c r="O48" s="66">
        <f>'Response zone f''n'!AH48</f>
        <v>66.736171741989963</v>
      </c>
      <c r="P48" s="66">
        <f>'Response zone f''n'!AH47</f>
        <v>66.403755012877738</v>
      </c>
      <c r="Q48" s="66">
        <f t="shared" si="6"/>
        <v>3.3241672911222507E-3</v>
      </c>
      <c r="R48" s="66">
        <f t="shared" si="7"/>
        <v>1.8233889431428476</v>
      </c>
      <c r="S48" s="118">
        <f>'Response zone f''n'!AJ48</f>
        <v>35.975939901243763</v>
      </c>
      <c r="T48" s="118">
        <f>'Response zone f''n'!AJ47</f>
        <v>35.456686670120845</v>
      </c>
      <c r="U48" s="118">
        <f t="shared" si="8"/>
        <v>5.1925323112291723E-3</v>
      </c>
      <c r="V48" s="118">
        <f t="shared" si="9"/>
        <v>5.7317329252373579</v>
      </c>
      <c r="W48" s="66">
        <f>'Response zone f''n'!AI48</f>
        <v>56.150717640489944</v>
      </c>
      <c r="X48" s="66">
        <f>'Response zone f''n'!AI47</f>
        <v>55.729435592421062</v>
      </c>
      <c r="Y48" s="66">
        <f t="shared" si="10"/>
        <v>4.2128204806888194E-3</v>
      </c>
      <c r="Z48" s="66">
        <f t="shared" si="11"/>
        <v>7.7226679641136577</v>
      </c>
      <c r="AA48" s="118">
        <f>'Response zone f''n'!AH48</f>
        <v>66.736171741989963</v>
      </c>
      <c r="AB48" s="118">
        <f>'Response zone f''n'!AH47</f>
        <v>66.403755012877738</v>
      </c>
      <c r="AC48" s="118">
        <f t="shared" si="12"/>
        <v>3.3241672911222507E-3</v>
      </c>
      <c r="AD48" s="118">
        <f t="shared" si="13"/>
        <v>4.0763566745567941</v>
      </c>
      <c r="AE48" s="66">
        <f>'Response zone f''n'!H48</f>
        <v>49.943692975459591</v>
      </c>
      <c r="AF48" s="66">
        <f>'Response zone f''n'!H47</f>
        <v>49.494564624646287</v>
      </c>
      <c r="AG48" s="66">
        <f t="shared" si="14"/>
        <v>4.4912835081330369E-3</v>
      </c>
      <c r="AH48" s="66">
        <f t="shared" si="15"/>
        <v>3.6421348077314764</v>
      </c>
      <c r="AI48" s="118">
        <f>'Response zone f''n'!H48</f>
        <v>49.943692975459591</v>
      </c>
      <c r="AJ48" s="118">
        <f>'Response zone f''n'!H47</f>
        <v>49.494564624646287</v>
      </c>
      <c r="AK48" s="118">
        <f t="shared" si="16"/>
        <v>4.4912835081330369E-3</v>
      </c>
      <c r="AL48" s="118">
        <f t="shared" si="17"/>
        <v>2.256402022476192</v>
      </c>
      <c r="AM48" s="66">
        <f>'Response zone f''n'!H48</f>
        <v>49.943692975459591</v>
      </c>
      <c r="AN48" s="66">
        <f>'Response zone f''n'!H47</f>
        <v>49.494564624646287</v>
      </c>
      <c r="AO48" s="66">
        <f t="shared" si="18"/>
        <v>4.4912835081330369E-3</v>
      </c>
      <c r="AP48" s="66">
        <f t="shared" si="19"/>
        <v>1.7504452958627097</v>
      </c>
      <c r="AQ48" s="118">
        <f>'Response zone f''n'!T48</f>
        <v>74.13977734229961</v>
      </c>
      <c r="AR48" s="118">
        <f>'Response zone f''n'!T47</f>
        <v>73.87744142230089</v>
      </c>
      <c r="AS48" s="118">
        <f t="shared" si="20"/>
        <v>2.6233591999871918E-3</v>
      </c>
      <c r="AT48" s="118">
        <f t="shared" si="21"/>
        <v>7.1004499929304394</v>
      </c>
      <c r="AU48" s="66">
        <f>'Response zone f''n'!AF48</f>
        <v>85.390848333271549</v>
      </c>
      <c r="AV48" s="66">
        <f>'Response zone f''n'!AF47</f>
        <v>85.243792556852753</v>
      </c>
      <c r="AW48" s="66">
        <f t="shared" si="22"/>
        <v>1.4705577641879585E-3</v>
      </c>
      <c r="AX48" s="66">
        <f t="shared" si="23"/>
        <v>0.88037573439733141</v>
      </c>
      <c r="AY48" s="118">
        <f>'Response zone f''n'!U48</f>
        <v>58.275845633654257</v>
      </c>
      <c r="AZ48" s="118">
        <f>'Response zone f''n'!U47</f>
        <v>57.872138239897943</v>
      </c>
      <c r="BA48" s="118">
        <f t="shared" si="24"/>
        <v>4.037073937563136E-3</v>
      </c>
      <c r="BB48" s="118">
        <f t="shared" si="25"/>
        <v>4.599538188152656</v>
      </c>
      <c r="BC48" s="66">
        <f>'Response zone f''n'!T48</f>
        <v>74.13977734229961</v>
      </c>
      <c r="BD48" s="66">
        <f>'Response zone f''n'!T47</f>
        <v>73.87744142230089</v>
      </c>
      <c r="BE48" s="66">
        <f t="shared" si="26"/>
        <v>2.6233591999871918E-3</v>
      </c>
      <c r="BF48" s="66">
        <f t="shared" si="27"/>
        <v>2.0389817293733006</v>
      </c>
      <c r="BG48" s="118">
        <f>'Response zone f''n'!AG48</f>
        <v>77.21055876639285</v>
      </c>
      <c r="BH48" s="118">
        <f>'Response zone f''n'!AG47</f>
        <v>76.978638141778816</v>
      </c>
      <c r="BI48" s="118">
        <f t="shared" si="28"/>
        <v>2.3192062461403398E-3</v>
      </c>
      <c r="BJ48" s="118">
        <f t="shared" si="29"/>
        <v>3.8153975528632538</v>
      </c>
      <c r="BK48" s="66">
        <f>'Response zone f''n'!U48</f>
        <v>58.275845633654257</v>
      </c>
      <c r="BL48" s="66">
        <f>'Response zone f''n'!U47</f>
        <v>57.872138239897943</v>
      </c>
      <c r="BM48" s="66">
        <f t="shared" si="30"/>
        <v>4.037073937563136E-3</v>
      </c>
      <c r="BN48" s="66">
        <f t="shared" si="31"/>
        <v>33.01994754108236</v>
      </c>
      <c r="BO48" s="118">
        <f>'Response zone f''n'!H48</f>
        <v>49.943692975459591</v>
      </c>
      <c r="BP48" s="118">
        <f>'Response zone f''n'!H47</f>
        <v>49.494564624646287</v>
      </c>
      <c r="BQ48" s="118">
        <f t="shared" si="32"/>
        <v>4.4912835081330369E-3</v>
      </c>
      <c r="BR48" s="118">
        <f t="shared" si="33"/>
        <v>0.19019065016138356</v>
      </c>
      <c r="BS48" s="66">
        <f>'Response zone f''n'!I48</f>
        <v>31.24970264724055</v>
      </c>
      <c r="BT48" s="66">
        <f>'Response zone f''n'!I47</f>
        <v>30.731947164983342</v>
      </c>
      <c r="BU48" s="66">
        <f t="shared" si="34"/>
        <v>5.1775548225720773E-3</v>
      </c>
      <c r="BV48" s="66">
        <f t="shared" si="35"/>
        <v>0</v>
      </c>
      <c r="BW48" s="118">
        <f>'Response zone f''n'!H48</f>
        <v>49.943692975459591</v>
      </c>
      <c r="BX48" s="118">
        <f>'Response zone f''n'!H47</f>
        <v>49.494564624646287</v>
      </c>
      <c r="BY48" s="118">
        <f t="shared" si="36"/>
        <v>4.4912835081330369E-3</v>
      </c>
      <c r="BZ48" s="118">
        <f t="shared" si="37"/>
        <v>0</v>
      </c>
      <c r="CA48" s="66">
        <f>'Response zone f''n'!H48</f>
        <v>49.943692975459591</v>
      </c>
      <c r="CB48" s="66">
        <f>'Response zone f''n'!H47</f>
        <v>49.494564624646287</v>
      </c>
      <c r="CC48" s="66">
        <f t="shared" si="38"/>
        <v>4.4912835081330369E-3</v>
      </c>
      <c r="CD48" s="66">
        <f t="shared" si="39"/>
        <v>0</v>
      </c>
      <c r="CE48" s="118">
        <f>'Response zone f''n'!I48</f>
        <v>31.24970264724055</v>
      </c>
      <c r="CF48" s="118">
        <f>'Response zone f''n'!I47</f>
        <v>30.731947164983342</v>
      </c>
      <c r="CG48" s="118">
        <f t="shared" si="40"/>
        <v>5.1775548225720773E-3</v>
      </c>
      <c r="CH48" s="118">
        <f t="shared" si="41"/>
        <v>8.2884944055105834</v>
      </c>
      <c r="CI48" s="66">
        <f>'Response zone f''n'!T48</f>
        <v>74.13977734229961</v>
      </c>
      <c r="CJ48" s="66">
        <f>'Response zone f''n'!T47</f>
        <v>73.87744142230089</v>
      </c>
      <c r="CK48" s="66">
        <f t="shared" si="42"/>
        <v>2.6233591999871918E-3</v>
      </c>
      <c r="CL48" s="66">
        <f t="shared" si="43"/>
        <v>3.4053179671086333</v>
      </c>
      <c r="CM48" s="118">
        <f>'Response zone f''n'!O48</f>
        <v>42.68918933456375</v>
      </c>
      <c r="CN48" s="118">
        <f>'Response zone f''n'!O47</f>
        <v>42.253322021749639</v>
      </c>
      <c r="CO48" s="118">
        <f t="shared" si="44"/>
        <v>4.3586731281411058E-3</v>
      </c>
      <c r="CP48" s="118">
        <f t="shared" si="45"/>
        <v>1.023460037218813</v>
      </c>
      <c r="CQ48" s="66">
        <f>'Response zone f''n'!U48</f>
        <v>58.275845633654257</v>
      </c>
      <c r="CR48" s="66">
        <f>'Response zone f''n'!U47</f>
        <v>57.872138239897943</v>
      </c>
      <c r="CS48" s="66">
        <f t="shared" si="46"/>
        <v>4.037073937563136E-3</v>
      </c>
      <c r="CT48" s="66">
        <f t="shared" si="47"/>
        <v>11.202133318059252</v>
      </c>
      <c r="CU48" s="118">
        <f>'Response zone f''n'!AA48</f>
        <v>51.646933353911272</v>
      </c>
      <c r="CV48" s="118">
        <f>'Response zone f''n'!AA47</f>
        <v>51.198215873102626</v>
      </c>
      <c r="CW48" s="118">
        <f t="shared" si="48"/>
        <v>4.487174808086465E-3</v>
      </c>
      <c r="CX48" s="118">
        <f t="shared" si="49"/>
        <v>23.16793600143783</v>
      </c>
    </row>
    <row r="49" spans="1:102" x14ac:dyDescent="0.25">
      <c r="A49" s="66">
        <v>2057</v>
      </c>
      <c r="B49" s="163">
        <v>47</v>
      </c>
      <c r="C49" s="111">
        <f>'Response zone f''n'!I49</f>
        <v>31.756528496888819</v>
      </c>
      <c r="D49" s="111">
        <f>'Response zone f''n'!I48</f>
        <v>31.24970264724055</v>
      </c>
      <c r="E49" s="118">
        <f t="shared" si="0"/>
        <v>5.0682584964826917E-3</v>
      </c>
      <c r="F49" s="118">
        <f t="shared" si="1"/>
        <v>2.7571011679444797</v>
      </c>
      <c r="G49" s="66">
        <f>'Response zone f''n'!H49</f>
        <v>50.380879878409111</v>
      </c>
      <c r="H49" s="66">
        <f>'Response zone f''n'!H48</f>
        <v>49.943692975459591</v>
      </c>
      <c r="I49" s="66">
        <f t="shared" si="2"/>
        <v>4.371869029495201E-3</v>
      </c>
      <c r="J49" s="66">
        <f t="shared" si="3"/>
        <v>0.87385866083887165</v>
      </c>
      <c r="K49" s="118">
        <f>'Response zone f''n'!H49</f>
        <v>50.380879878409111</v>
      </c>
      <c r="L49" s="118">
        <f>'Response zone f''n'!H48</f>
        <v>49.943692975459591</v>
      </c>
      <c r="M49" s="118">
        <f t="shared" si="4"/>
        <v>4.371869029495201E-3</v>
      </c>
      <c r="N49" s="118">
        <f t="shared" si="5"/>
        <v>2.7217211023836914</v>
      </c>
      <c r="O49" s="66">
        <f>'Response zone f''n'!AH49</f>
        <v>67.058706478343439</v>
      </c>
      <c r="P49" s="66">
        <f>'Response zone f''n'!AH48</f>
        <v>66.736171741989963</v>
      </c>
      <c r="Q49" s="66">
        <f t="shared" si="6"/>
        <v>3.2253473635347517E-3</v>
      </c>
      <c r="R49" s="66">
        <f t="shared" si="7"/>
        <v>1.7691837399912365</v>
      </c>
      <c r="S49" s="118">
        <f>'Response zone f''n'!AJ49</f>
        <v>36.48320259700229</v>
      </c>
      <c r="T49" s="118">
        <f>'Response zone f''n'!AJ48</f>
        <v>35.975939901243763</v>
      </c>
      <c r="U49" s="118">
        <f t="shared" si="8"/>
        <v>5.0726269575852708E-3</v>
      </c>
      <c r="V49" s="118">
        <f t="shared" si="9"/>
        <v>5.5993764135779651</v>
      </c>
      <c r="W49" s="66">
        <f>'Response zone f''n'!AI49</f>
        <v>56.560088965029976</v>
      </c>
      <c r="X49" s="66">
        <f>'Response zone f''n'!AI48</f>
        <v>56.150717640489944</v>
      </c>
      <c r="Y49" s="66">
        <f t="shared" si="10"/>
        <v>4.093713245400323E-3</v>
      </c>
      <c r="Z49" s="66">
        <f t="shared" si="11"/>
        <v>7.5043283423630953</v>
      </c>
      <c r="AA49" s="118">
        <f>'Response zone f''n'!AH49</f>
        <v>67.058706478343439</v>
      </c>
      <c r="AB49" s="118">
        <f>'Response zone f''n'!AH48</f>
        <v>66.736171741989963</v>
      </c>
      <c r="AC49" s="118">
        <f t="shared" si="12"/>
        <v>3.2253473635347517E-3</v>
      </c>
      <c r="AD49" s="118">
        <f t="shared" si="13"/>
        <v>3.955175868621926</v>
      </c>
      <c r="AE49" s="66">
        <f>'Response zone f''n'!H49</f>
        <v>50.380879878409111</v>
      </c>
      <c r="AF49" s="66">
        <f>'Response zone f''n'!H48</f>
        <v>49.943692975459591</v>
      </c>
      <c r="AG49" s="66">
        <f t="shared" si="14"/>
        <v>4.371869029495201E-3</v>
      </c>
      <c r="AH49" s="66">
        <f t="shared" si="15"/>
        <v>3.5452975387400207</v>
      </c>
      <c r="AI49" s="118">
        <f>'Response zone f''n'!H49</f>
        <v>50.380879878409111</v>
      </c>
      <c r="AJ49" s="118">
        <f>'Response zone f''n'!H48</f>
        <v>49.943692975459591</v>
      </c>
      <c r="AK49" s="118">
        <f t="shared" si="16"/>
        <v>4.371869029495201E-3</v>
      </c>
      <c r="AL49" s="118">
        <f t="shared" si="17"/>
        <v>2.1964086885832361</v>
      </c>
      <c r="AM49" s="66">
        <f>'Response zone f''n'!H49</f>
        <v>50.380879878409111</v>
      </c>
      <c r="AN49" s="66">
        <f>'Response zone f''n'!H48</f>
        <v>49.943692975459591</v>
      </c>
      <c r="AO49" s="66">
        <f t="shared" si="18"/>
        <v>4.371869029495201E-3</v>
      </c>
      <c r="AP49" s="66">
        <f t="shared" si="19"/>
        <v>1.7039043656339723</v>
      </c>
      <c r="AQ49" s="118">
        <f>'Response zone f''n'!T49</f>
        <v>74.39413226851515</v>
      </c>
      <c r="AR49" s="118">
        <f>'Response zone f''n'!T48</f>
        <v>74.13977734229961</v>
      </c>
      <c r="AS49" s="118">
        <f t="shared" si="20"/>
        <v>2.5435492621554089E-3</v>
      </c>
      <c r="AT49" s="118">
        <f t="shared" si="21"/>
        <v>6.8844344078301498</v>
      </c>
      <c r="AU49" s="66">
        <f>'Response zone f''n'!AF49</f>
        <v>85.533347614538542</v>
      </c>
      <c r="AV49" s="66">
        <f>'Response zone f''n'!AF48</f>
        <v>85.390848333271549</v>
      </c>
      <c r="AW49" s="66">
        <f t="shared" si="22"/>
        <v>1.4249928126699274E-3</v>
      </c>
      <c r="AX49" s="66">
        <f t="shared" si="23"/>
        <v>0.85309746037617007</v>
      </c>
      <c r="AY49" s="118">
        <f>'Response zone f''n'!U49</f>
        <v>58.66801298541661</v>
      </c>
      <c r="AZ49" s="118">
        <f>'Response zone f''n'!U48</f>
        <v>58.275845633654257</v>
      </c>
      <c r="BA49" s="118">
        <f t="shared" si="24"/>
        <v>3.9216735176235314E-3</v>
      </c>
      <c r="BB49" s="118">
        <f t="shared" si="25"/>
        <v>4.4680596354557833</v>
      </c>
      <c r="BC49" s="66">
        <f>'Response zone f''n'!T49</f>
        <v>74.39413226851515</v>
      </c>
      <c r="BD49" s="66">
        <f>'Response zone f''n'!T48</f>
        <v>74.13977734229961</v>
      </c>
      <c r="BE49" s="66">
        <f t="shared" si="26"/>
        <v>2.5435492621554089E-3</v>
      </c>
      <c r="BF49" s="66">
        <f t="shared" si="27"/>
        <v>1.9769501916935888</v>
      </c>
      <c r="BG49" s="118">
        <f>'Response zone f''n'!AG49</f>
        <v>77.435372027258012</v>
      </c>
      <c r="BH49" s="118">
        <f>'Response zone f''n'!AG48</f>
        <v>77.21055876639285</v>
      </c>
      <c r="BI49" s="118">
        <f t="shared" si="28"/>
        <v>2.2481326086516164E-3</v>
      </c>
      <c r="BJ49" s="118">
        <f t="shared" si="29"/>
        <v>3.6984721250368766</v>
      </c>
      <c r="BK49" s="66">
        <f>'Response zone f''n'!U49</f>
        <v>58.66801298541661</v>
      </c>
      <c r="BL49" s="66">
        <f>'Response zone f''n'!U48</f>
        <v>58.275845633654257</v>
      </c>
      <c r="BM49" s="66">
        <f t="shared" si="30"/>
        <v>3.9216735176235314E-3</v>
      </c>
      <c r="BN49" s="66">
        <f t="shared" si="31"/>
        <v>32.076066930630937</v>
      </c>
      <c r="BO49" s="118">
        <f>'Response zone f''n'!H49</f>
        <v>50.380879878409111</v>
      </c>
      <c r="BP49" s="118">
        <f>'Response zone f''n'!H48</f>
        <v>49.943692975459591</v>
      </c>
      <c r="BQ49" s="118">
        <f t="shared" si="32"/>
        <v>4.371869029495201E-3</v>
      </c>
      <c r="BR49" s="118">
        <f t="shared" si="33"/>
        <v>0.18513385129983639</v>
      </c>
      <c r="BS49" s="66">
        <f>'Response zone f''n'!I49</f>
        <v>31.756528496888819</v>
      </c>
      <c r="BT49" s="66">
        <f>'Response zone f''n'!I48</f>
        <v>31.24970264724055</v>
      </c>
      <c r="BU49" s="66">
        <f t="shared" si="34"/>
        <v>5.0682584964826917E-3</v>
      </c>
      <c r="BV49" s="66">
        <f t="shared" si="35"/>
        <v>0</v>
      </c>
      <c r="BW49" s="118">
        <f>'Response zone f''n'!H49</f>
        <v>50.380879878409111</v>
      </c>
      <c r="BX49" s="118">
        <f>'Response zone f''n'!H48</f>
        <v>49.943692975459591</v>
      </c>
      <c r="BY49" s="118">
        <f t="shared" si="36"/>
        <v>4.371869029495201E-3</v>
      </c>
      <c r="BZ49" s="118">
        <f t="shared" si="37"/>
        <v>0</v>
      </c>
      <c r="CA49" s="66">
        <f>'Response zone f''n'!H49</f>
        <v>50.380879878409111</v>
      </c>
      <c r="CB49" s="66">
        <f>'Response zone f''n'!H48</f>
        <v>49.943692975459591</v>
      </c>
      <c r="CC49" s="66">
        <f t="shared" si="38"/>
        <v>4.371869029495201E-3</v>
      </c>
      <c r="CD49" s="66">
        <f t="shared" si="39"/>
        <v>0</v>
      </c>
      <c r="CE49" s="118">
        <f>'Response zone f''n'!I49</f>
        <v>31.756528496888819</v>
      </c>
      <c r="CF49" s="118">
        <f>'Response zone f''n'!I48</f>
        <v>31.24970264724055</v>
      </c>
      <c r="CG49" s="118">
        <f t="shared" si="40"/>
        <v>5.0682584964826917E-3</v>
      </c>
      <c r="CH49" s="118">
        <f t="shared" si="41"/>
        <v>8.1135272601342834</v>
      </c>
      <c r="CI49" s="66">
        <f>'Response zone f''n'!T49</f>
        <v>74.39413226851515</v>
      </c>
      <c r="CJ49" s="66">
        <f>'Response zone f''n'!T48</f>
        <v>74.13977734229961</v>
      </c>
      <c r="CK49" s="66">
        <f t="shared" si="42"/>
        <v>2.5435492621554089E-3</v>
      </c>
      <c r="CL49" s="66">
        <f t="shared" si="43"/>
        <v>3.3017186524384501</v>
      </c>
      <c r="CM49" s="118">
        <f>'Response zone f''n'!O49</f>
        <v>43.114931836404637</v>
      </c>
      <c r="CN49" s="118">
        <f>'Response zone f''n'!O48</f>
        <v>42.68918933456375</v>
      </c>
      <c r="CO49" s="118">
        <f t="shared" si="44"/>
        <v>4.2574250184088669E-3</v>
      </c>
      <c r="CP49" s="118">
        <f t="shared" si="45"/>
        <v>0.99968596857258607</v>
      </c>
      <c r="CQ49" s="66">
        <f>'Response zone f''n'!U49</f>
        <v>58.66801298541661</v>
      </c>
      <c r="CR49" s="66">
        <f>'Response zone f''n'!U48</f>
        <v>58.275845633654257</v>
      </c>
      <c r="CS49" s="66">
        <f t="shared" si="46"/>
        <v>3.9216735176235314E-3</v>
      </c>
      <c r="CT49" s="66">
        <f t="shared" si="47"/>
        <v>10.881918501804538</v>
      </c>
      <c r="CU49" s="118">
        <f>'Response zone f''n'!AA49</f>
        <v>52.083388589561785</v>
      </c>
      <c r="CV49" s="118">
        <f>'Response zone f''n'!AA48</f>
        <v>51.646933353911272</v>
      </c>
      <c r="CW49" s="118">
        <f t="shared" si="48"/>
        <v>4.3645523565051291E-3</v>
      </c>
      <c r="CX49" s="118">
        <f t="shared" si="49"/>
        <v>22.534818453742538</v>
      </c>
    </row>
    <row r="50" spans="1:102" x14ac:dyDescent="0.25">
      <c r="A50" s="66">
        <v>2058</v>
      </c>
      <c r="B50" s="163">
        <v>48</v>
      </c>
      <c r="C50" s="111">
        <f>'Response zone f''n'!I50</f>
        <v>32.252770238368321</v>
      </c>
      <c r="D50" s="111">
        <f>'Response zone f''n'!I49</f>
        <v>31.756528496888819</v>
      </c>
      <c r="E50" s="118">
        <f t="shared" si="0"/>
        <v>4.9624174147950128E-3</v>
      </c>
      <c r="F50" s="118">
        <f t="shared" si="1"/>
        <v>2.6995242763672009</v>
      </c>
      <c r="G50" s="66">
        <f>'Response zone f''n'!H50</f>
        <v>50.806642406515145</v>
      </c>
      <c r="H50" s="66">
        <f>'Response zone f''n'!H49</f>
        <v>50.380879878409111</v>
      </c>
      <c r="I50" s="66">
        <f t="shared" si="2"/>
        <v>4.2576252810603418E-3</v>
      </c>
      <c r="J50" s="66">
        <f t="shared" si="3"/>
        <v>0.85102337269483819</v>
      </c>
      <c r="K50" s="118">
        <f>'Response zone f''n'!H50</f>
        <v>50.806642406515145</v>
      </c>
      <c r="L50" s="118">
        <f>'Response zone f''n'!H49</f>
        <v>50.380879878409111</v>
      </c>
      <c r="M50" s="118">
        <f t="shared" si="4"/>
        <v>4.2576252810603418E-3</v>
      </c>
      <c r="N50" s="118">
        <f t="shared" si="5"/>
        <v>2.6505982899588933</v>
      </c>
      <c r="O50" s="66">
        <f>'Response zone f''n'!AH50</f>
        <v>67.3718408579917</v>
      </c>
      <c r="P50" s="66">
        <f>'Response zone f''n'!AH49</f>
        <v>67.058706478343439</v>
      </c>
      <c r="Q50" s="66">
        <f t="shared" si="6"/>
        <v>3.1313437964826107E-3</v>
      </c>
      <c r="R50" s="66">
        <f t="shared" si="7"/>
        <v>1.7176204311178753</v>
      </c>
      <c r="S50" s="118">
        <f>'Response zone f''n'!AJ50</f>
        <v>36.978906318943459</v>
      </c>
      <c r="T50" s="118">
        <f>'Response zone f''n'!AJ49</f>
        <v>36.48320259700229</v>
      </c>
      <c r="U50" s="118">
        <f t="shared" si="8"/>
        <v>4.9570372194116885E-3</v>
      </c>
      <c r="V50" s="118">
        <f t="shared" si="9"/>
        <v>5.4717836575971646</v>
      </c>
      <c r="W50" s="66">
        <f>'Response zone f''n'!AI50</f>
        <v>56.958099461844512</v>
      </c>
      <c r="X50" s="66">
        <f>'Response zone f''n'!AI49</f>
        <v>56.560088965029976</v>
      </c>
      <c r="Y50" s="66">
        <f t="shared" si="10"/>
        <v>3.9801049681453546E-3</v>
      </c>
      <c r="Z50" s="66">
        <f t="shared" si="11"/>
        <v>7.2960690521234994</v>
      </c>
      <c r="AA50" s="118">
        <f>'Response zone f''n'!AH50</f>
        <v>67.3718408579917</v>
      </c>
      <c r="AB50" s="118">
        <f>'Response zone f''n'!AH49</f>
        <v>67.058706478343439</v>
      </c>
      <c r="AC50" s="118">
        <f t="shared" si="12"/>
        <v>3.1313437964826107E-3</v>
      </c>
      <c r="AD50" s="118">
        <f t="shared" si="13"/>
        <v>3.839901264660651</v>
      </c>
      <c r="AE50" s="66">
        <f>'Response zone f''n'!H50</f>
        <v>50.806642406515145</v>
      </c>
      <c r="AF50" s="66">
        <f>'Response zone f''n'!H49</f>
        <v>50.380879878409111</v>
      </c>
      <c r="AG50" s="66">
        <f t="shared" si="14"/>
        <v>4.2576252810603418E-3</v>
      </c>
      <c r="AH50" s="66">
        <f t="shared" si="15"/>
        <v>3.4526533910288282</v>
      </c>
      <c r="AI50" s="118">
        <f>'Response zone f''n'!H50</f>
        <v>50.806642406515145</v>
      </c>
      <c r="AJ50" s="118">
        <f>'Response zone f''n'!H49</f>
        <v>50.380879878409111</v>
      </c>
      <c r="AK50" s="118">
        <f t="shared" si="16"/>
        <v>4.2576252810603418E-3</v>
      </c>
      <c r="AL50" s="118">
        <f t="shared" si="17"/>
        <v>2.1390131078863424</v>
      </c>
      <c r="AM50" s="66">
        <f>'Response zone f''n'!H50</f>
        <v>50.806642406515145</v>
      </c>
      <c r="AN50" s="66">
        <f>'Response zone f''n'!H49</f>
        <v>50.380879878409111</v>
      </c>
      <c r="AO50" s="66">
        <f t="shared" si="18"/>
        <v>4.2576252810603418E-3</v>
      </c>
      <c r="AP50" s="66">
        <f t="shared" si="19"/>
        <v>1.659378690141122</v>
      </c>
      <c r="AQ50" s="118">
        <f>'Response zone f''n'!T50</f>
        <v>74.640904819128579</v>
      </c>
      <c r="AR50" s="118">
        <f>'Response zone f''n'!T49</f>
        <v>74.39413226851515</v>
      </c>
      <c r="AS50" s="118">
        <f t="shared" si="20"/>
        <v>2.467725506134286E-3</v>
      </c>
      <c r="AT50" s="118">
        <f t="shared" si="21"/>
        <v>6.6792079226782999</v>
      </c>
      <c r="AU50" s="66">
        <f>'Response zone f''n'!AF50</f>
        <v>85.671522971216035</v>
      </c>
      <c r="AV50" s="66">
        <f>'Response zone f''n'!AF49</f>
        <v>85.533347614538542</v>
      </c>
      <c r="AW50" s="66">
        <f t="shared" si="22"/>
        <v>1.3817535667749326E-3</v>
      </c>
      <c r="AX50" s="66">
        <f t="shared" si="23"/>
        <v>0.82721151166567297</v>
      </c>
      <c r="AY50" s="118">
        <f>'Response zone f''n'!U50</f>
        <v>59.049179688207019</v>
      </c>
      <c r="AZ50" s="118">
        <f>'Response zone f''n'!U49</f>
        <v>58.66801298541661</v>
      </c>
      <c r="BA50" s="118">
        <f t="shared" si="24"/>
        <v>3.811667027904093E-3</v>
      </c>
      <c r="BB50" s="118">
        <f t="shared" si="25"/>
        <v>4.3427265208696788</v>
      </c>
      <c r="BC50" s="66">
        <f>'Response zone f''n'!T50</f>
        <v>74.640904819128579</v>
      </c>
      <c r="BD50" s="66">
        <f>'Response zone f''n'!T49</f>
        <v>74.39413226851515</v>
      </c>
      <c r="BE50" s="66">
        <f t="shared" si="26"/>
        <v>2.467725506134286E-3</v>
      </c>
      <c r="BF50" s="66">
        <f t="shared" si="27"/>
        <v>1.9180168770410306</v>
      </c>
      <c r="BG50" s="118">
        <f>'Response zone f''n'!AG50</f>
        <v>77.653435733741517</v>
      </c>
      <c r="BH50" s="118">
        <f>'Response zone f''n'!AG49</f>
        <v>77.435372027258012</v>
      </c>
      <c r="BI50" s="118">
        <f t="shared" si="28"/>
        <v>2.1806370648350536E-3</v>
      </c>
      <c r="BJ50" s="118">
        <f t="shared" si="29"/>
        <v>3.587433129201357</v>
      </c>
      <c r="BK50" s="66">
        <f>'Response zone f''n'!U50</f>
        <v>59.049179688207019</v>
      </c>
      <c r="BL50" s="66">
        <f>'Response zone f''n'!U49</f>
        <v>58.66801298541661</v>
      </c>
      <c r="BM50" s="66">
        <f t="shared" si="30"/>
        <v>3.811667027904093E-3</v>
      </c>
      <c r="BN50" s="66">
        <f t="shared" si="31"/>
        <v>31.176304237181963</v>
      </c>
      <c r="BO50" s="118">
        <f>'Response zone f''n'!H50</f>
        <v>50.806642406515145</v>
      </c>
      <c r="BP50" s="118">
        <f>'Response zone f''n'!H49</f>
        <v>50.380879878409111</v>
      </c>
      <c r="BQ50" s="118">
        <f t="shared" si="32"/>
        <v>4.2576252810603418E-3</v>
      </c>
      <c r="BR50" s="118">
        <f t="shared" si="33"/>
        <v>0.18029601535553383</v>
      </c>
      <c r="BS50" s="66">
        <f>'Response zone f''n'!I50</f>
        <v>32.252770238368321</v>
      </c>
      <c r="BT50" s="66">
        <f>'Response zone f''n'!I49</f>
        <v>31.756528496888819</v>
      </c>
      <c r="BU50" s="66">
        <f t="shared" si="34"/>
        <v>4.9624174147950128E-3</v>
      </c>
      <c r="BV50" s="66">
        <f t="shared" si="35"/>
        <v>0</v>
      </c>
      <c r="BW50" s="118">
        <f>'Response zone f''n'!H50</f>
        <v>50.806642406515145</v>
      </c>
      <c r="BX50" s="118">
        <f>'Response zone f''n'!H49</f>
        <v>50.380879878409111</v>
      </c>
      <c r="BY50" s="118">
        <f t="shared" si="36"/>
        <v>4.2576252810603418E-3</v>
      </c>
      <c r="BZ50" s="118">
        <f t="shared" si="37"/>
        <v>0</v>
      </c>
      <c r="CA50" s="66">
        <f>'Response zone f''n'!H50</f>
        <v>50.806642406515145</v>
      </c>
      <c r="CB50" s="66">
        <f>'Response zone f''n'!H49</f>
        <v>50.380879878409111</v>
      </c>
      <c r="CC50" s="66">
        <f t="shared" si="38"/>
        <v>4.2576252810603418E-3</v>
      </c>
      <c r="CD50" s="66">
        <f t="shared" si="39"/>
        <v>0</v>
      </c>
      <c r="CE50" s="118">
        <f>'Response zone f''n'!I50</f>
        <v>32.252770238368321</v>
      </c>
      <c r="CF50" s="118">
        <f>'Response zone f''n'!I49</f>
        <v>31.756528496888819</v>
      </c>
      <c r="CG50" s="118">
        <f t="shared" si="40"/>
        <v>4.9624174147950128E-3</v>
      </c>
      <c r="CH50" s="118">
        <f t="shared" si="41"/>
        <v>7.9440914466075974</v>
      </c>
      <c r="CI50" s="66">
        <f>'Response zone f''n'!T50</f>
        <v>74.640904819128579</v>
      </c>
      <c r="CJ50" s="66">
        <f>'Response zone f''n'!T49</f>
        <v>74.39413226851515</v>
      </c>
      <c r="CK50" s="66">
        <f t="shared" si="42"/>
        <v>2.467725506134286E-3</v>
      </c>
      <c r="CL50" s="66">
        <f t="shared" si="43"/>
        <v>3.2032937022014978</v>
      </c>
      <c r="CM50" s="118">
        <f>'Response zone f''n'!O50</f>
        <v>43.530942427326089</v>
      </c>
      <c r="CN50" s="118">
        <f>'Response zone f''n'!O49</f>
        <v>43.114931836404637</v>
      </c>
      <c r="CO50" s="118">
        <f t="shared" si="44"/>
        <v>4.1601059092145221E-3</v>
      </c>
      <c r="CP50" s="118">
        <f t="shared" si="45"/>
        <v>0.97683446854266198</v>
      </c>
      <c r="CQ50" s="66">
        <f>'Response zone f''n'!U50</f>
        <v>59.049179688207019</v>
      </c>
      <c r="CR50" s="66">
        <f>'Response zone f''n'!U49</f>
        <v>58.66801298541661</v>
      </c>
      <c r="CS50" s="66">
        <f t="shared" si="46"/>
        <v>3.811667027904093E-3</v>
      </c>
      <c r="CT50" s="66">
        <f t="shared" si="47"/>
        <v>10.576670844033695</v>
      </c>
      <c r="CU50" s="118">
        <f>'Response zone f''n'!AA50</f>
        <v>52.508127216558108</v>
      </c>
      <c r="CV50" s="118">
        <f>'Response zone f''n'!AA49</f>
        <v>52.083388589561785</v>
      </c>
      <c r="CW50" s="118">
        <f t="shared" si="48"/>
        <v>4.2473862699632294E-3</v>
      </c>
      <c r="CX50" s="118">
        <f t="shared" si="49"/>
        <v>21.929872912140326</v>
      </c>
    </row>
    <row r="51" spans="1:102" x14ac:dyDescent="0.25">
      <c r="A51" s="66">
        <v>2059</v>
      </c>
      <c r="B51" s="163">
        <v>49</v>
      </c>
      <c r="C51" s="111">
        <f>'Response zone f''n'!I51</f>
        <v>32.738760939784797</v>
      </c>
      <c r="D51" s="111">
        <f>'Response zone f''n'!I50</f>
        <v>32.252770238368321</v>
      </c>
      <c r="E51" s="118">
        <f t="shared" si="0"/>
        <v>4.8599070141647615E-3</v>
      </c>
      <c r="F51" s="118">
        <f t="shared" si="1"/>
        <v>2.6437592546146078</v>
      </c>
      <c r="G51" s="66">
        <f>'Response zone f''n'!H51</f>
        <v>51.221467083713101</v>
      </c>
      <c r="H51" s="66">
        <f>'Response zone f''n'!H50</f>
        <v>50.806642406515145</v>
      </c>
      <c r="I51" s="66">
        <f t="shared" si="2"/>
        <v>4.1482467719795579E-3</v>
      </c>
      <c r="J51" s="66">
        <f t="shared" si="3"/>
        <v>0.8291605591418616</v>
      </c>
      <c r="K51" s="118">
        <f>'Response zone f''n'!H51</f>
        <v>51.221467083713101</v>
      </c>
      <c r="L51" s="118">
        <f>'Response zone f''n'!H50</f>
        <v>50.806642406515145</v>
      </c>
      <c r="M51" s="118">
        <f t="shared" si="4"/>
        <v>4.1482467719795579E-3</v>
      </c>
      <c r="N51" s="118">
        <f t="shared" si="5"/>
        <v>2.5825043479162586</v>
      </c>
      <c r="O51" s="66">
        <f>'Response zone f''n'!AH51</f>
        <v>67.676024280032664</v>
      </c>
      <c r="P51" s="66">
        <f>'Response zone f''n'!AH50</f>
        <v>67.3718408579917</v>
      </c>
      <c r="Q51" s="66">
        <f t="shared" si="6"/>
        <v>3.0418342204096404E-3</v>
      </c>
      <c r="R51" s="66">
        <f t="shared" si="7"/>
        <v>1.6685221887542194</v>
      </c>
      <c r="S51" s="118">
        <f>'Response zone f''n'!AJ51</f>
        <v>37.463462968357618</v>
      </c>
      <c r="T51" s="118">
        <f>'Response zone f''n'!AJ50</f>
        <v>36.978906318943459</v>
      </c>
      <c r="U51" s="118">
        <f t="shared" si="8"/>
        <v>4.845566494141593E-3</v>
      </c>
      <c r="V51" s="118">
        <f t="shared" si="9"/>
        <v>5.3487376392124562</v>
      </c>
      <c r="W51" s="66">
        <f>'Response zone f''n'!AI51</f>
        <v>57.345264285917843</v>
      </c>
      <c r="X51" s="66">
        <f>'Response zone f''n'!AI50</f>
        <v>56.958099461844512</v>
      </c>
      <c r="Y51" s="66">
        <f t="shared" si="10"/>
        <v>3.8716482407333075E-3</v>
      </c>
      <c r="Z51" s="66">
        <f t="shared" si="11"/>
        <v>7.0972532473397472</v>
      </c>
      <c r="AA51" s="118">
        <f>'Response zone f''n'!AH51</f>
        <v>67.676024280032664</v>
      </c>
      <c r="AB51" s="118">
        <f>'Response zone f''n'!AH50</f>
        <v>67.3718408579917</v>
      </c>
      <c r="AC51" s="118">
        <f t="shared" si="12"/>
        <v>3.0418342204096404E-3</v>
      </c>
      <c r="AD51" s="118">
        <f t="shared" si="13"/>
        <v>3.730137547643082</v>
      </c>
      <c r="AE51" s="66">
        <f>'Response zone f''n'!H51</f>
        <v>51.221467083713101</v>
      </c>
      <c r="AF51" s="66">
        <f>'Response zone f''n'!H50</f>
        <v>50.806642406515145</v>
      </c>
      <c r="AG51" s="66">
        <f t="shared" si="14"/>
        <v>4.1482467719795579E-3</v>
      </c>
      <c r="AH51" s="66">
        <f t="shared" si="15"/>
        <v>3.3639546316609312</v>
      </c>
      <c r="AI51" s="118">
        <f>'Response zone f''n'!H51</f>
        <v>51.221467083713101</v>
      </c>
      <c r="AJ51" s="118">
        <f>'Response zone f''n'!H50</f>
        <v>50.806642406515145</v>
      </c>
      <c r="AK51" s="118">
        <f t="shared" si="16"/>
        <v>4.1482467719795579E-3</v>
      </c>
      <c r="AL51" s="118">
        <f t="shared" si="17"/>
        <v>2.0840618030625895</v>
      </c>
      <c r="AM51" s="66">
        <f>'Response zone f''n'!H51</f>
        <v>51.221467083713101</v>
      </c>
      <c r="AN51" s="66">
        <f>'Response zone f''n'!H50</f>
        <v>50.806642406515145</v>
      </c>
      <c r="AO51" s="66">
        <f t="shared" si="18"/>
        <v>4.1482467719795579E-3</v>
      </c>
      <c r="AP51" s="66">
        <f t="shared" si="19"/>
        <v>1.6167492065331006</v>
      </c>
      <c r="AQ51" s="118">
        <f>'Response zone f''n'!T51</f>
        <v>74.880466257741958</v>
      </c>
      <c r="AR51" s="118">
        <f>'Response zone f''n'!T50</f>
        <v>74.640904819128579</v>
      </c>
      <c r="AS51" s="118">
        <f t="shared" si="20"/>
        <v>2.3956143861337863E-3</v>
      </c>
      <c r="AT51" s="118">
        <f t="shared" si="21"/>
        <v>6.4840301515594021</v>
      </c>
      <c r="AU51" s="66">
        <f>'Response zone f''n'!AF51</f>
        <v>85.80559066164966</v>
      </c>
      <c r="AV51" s="66">
        <f>'Response zone f''n'!AF50</f>
        <v>85.671522971216035</v>
      </c>
      <c r="AW51" s="66">
        <f t="shared" si="22"/>
        <v>1.3406769043362487E-3</v>
      </c>
      <c r="AX51" s="66">
        <f t="shared" si="23"/>
        <v>0.80262023226019052</v>
      </c>
      <c r="AY51" s="118">
        <f>'Response zone f''n'!U51</f>
        <v>59.419850591952454</v>
      </c>
      <c r="AZ51" s="118">
        <f>'Response zone f''n'!U50</f>
        <v>59.049179688207019</v>
      </c>
      <c r="BA51" s="118">
        <f t="shared" si="24"/>
        <v>3.7067090374543455E-3</v>
      </c>
      <c r="BB51" s="118">
        <f t="shared" si="25"/>
        <v>4.2231452863687373</v>
      </c>
      <c r="BC51" s="66">
        <f>'Response zone f''n'!T51</f>
        <v>74.880466257741958</v>
      </c>
      <c r="BD51" s="66">
        <f>'Response zone f''n'!T50</f>
        <v>74.640904819128579</v>
      </c>
      <c r="BE51" s="66">
        <f t="shared" si="26"/>
        <v>2.3956143861337863E-3</v>
      </c>
      <c r="BF51" s="66">
        <f t="shared" si="27"/>
        <v>1.8619691744746485</v>
      </c>
      <c r="BG51" s="118">
        <f>'Response zone f''n'!AG51</f>
        <v>77.86508294357958</v>
      </c>
      <c r="BH51" s="118">
        <f>'Response zone f''n'!AG50</f>
        <v>77.653435733741517</v>
      </c>
      <c r="BI51" s="118">
        <f t="shared" si="28"/>
        <v>2.116472098380626E-3</v>
      </c>
      <c r="BJ51" s="118">
        <f t="shared" si="29"/>
        <v>3.4818733686594903</v>
      </c>
      <c r="BK51" s="66">
        <f>'Response zone f''n'!U51</f>
        <v>59.419850591952454</v>
      </c>
      <c r="BL51" s="66">
        <f>'Response zone f''n'!U50</f>
        <v>59.049179688207019</v>
      </c>
      <c r="BM51" s="66">
        <f t="shared" si="30"/>
        <v>3.7067090374543455E-3</v>
      </c>
      <c r="BN51" s="66">
        <f t="shared" si="31"/>
        <v>30.317834119401546</v>
      </c>
      <c r="BO51" s="118">
        <f>'Response zone f''n'!H51</f>
        <v>51.221467083713101</v>
      </c>
      <c r="BP51" s="118">
        <f>'Response zone f''n'!H50</f>
        <v>50.806642406515145</v>
      </c>
      <c r="BQ51" s="118">
        <f t="shared" si="32"/>
        <v>4.1482467719795579E-3</v>
      </c>
      <c r="BR51" s="118">
        <f t="shared" si="33"/>
        <v>0.17566420582534353</v>
      </c>
      <c r="BS51" s="66">
        <f>'Response zone f''n'!I51</f>
        <v>32.738760939784797</v>
      </c>
      <c r="BT51" s="66">
        <f>'Response zone f''n'!I50</f>
        <v>32.252770238368321</v>
      </c>
      <c r="BU51" s="66">
        <f t="shared" si="34"/>
        <v>4.8599070141647615E-3</v>
      </c>
      <c r="BV51" s="66">
        <f t="shared" si="35"/>
        <v>0</v>
      </c>
      <c r="BW51" s="118">
        <f>'Response zone f''n'!H51</f>
        <v>51.221467083713101</v>
      </c>
      <c r="BX51" s="118">
        <f>'Response zone f''n'!H50</f>
        <v>50.806642406515145</v>
      </c>
      <c r="BY51" s="118">
        <f t="shared" si="36"/>
        <v>4.1482467719795579E-3</v>
      </c>
      <c r="BZ51" s="118">
        <f t="shared" si="37"/>
        <v>0</v>
      </c>
      <c r="CA51" s="66">
        <f>'Response zone f''n'!H51</f>
        <v>51.221467083713101</v>
      </c>
      <c r="CB51" s="66">
        <f>'Response zone f''n'!H50</f>
        <v>50.806642406515145</v>
      </c>
      <c r="CC51" s="66">
        <f t="shared" si="38"/>
        <v>4.1482467719795579E-3</v>
      </c>
      <c r="CD51" s="66">
        <f t="shared" si="39"/>
        <v>0</v>
      </c>
      <c r="CE51" s="118">
        <f>'Response zone f''n'!I51</f>
        <v>32.738760939784797</v>
      </c>
      <c r="CF51" s="118">
        <f>'Response zone f''n'!I50</f>
        <v>32.252770238368321</v>
      </c>
      <c r="CG51" s="118">
        <f t="shared" si="40"/>
        <v>4.8599070141647615E-3</v>
      </c>
      <c r="CH51" s="118">
        <f t="shared" si="41"/>
        <v>7.7799875575620732</v>
      </c>
      <c r="CI51" s="66">
        <f>'Response zone f''n'!T51</f>
        <v>74.880466257741958</v>
      </c>
      <c r="CJ51" s="66">
        <f>'Response zone f''n'!T50</f>
        <v>74.640904819128579</v>
      </c>
      <c r="CK51" s="66">
        <f t="shared" si="42"/>
        <v>2.3956143861337863E-3</v>
      </c>
      <c r="CL51" s="66">
        <f t="shared" si="43"/>
        <v>3.1096880333448547</v>
      </c>
      <c r="CM51" s="118">
        <f>'Response zone f''n'!O51</f>
        <v>43.937592742448487</v>
      </c>
      <c r="CN51" s="118">
        <f>'Response zone f''n'!O50</f>
        <v>43.530942427326089</v>
      </c>
      <c r="CO51" s="118">
        <f t="shared" si="44"/>
        <v>4.0665031512239838E-3</v>
      </c>
      <c r="CP51" s="118">
        <f t="shared" si="45"/>
        <v>0.95485560493890365</v>
      </c>
      <c r="CQ51" s="66">
        <f>'Response zone f''n'!U51</f>
        <v>59.419850591952454</v>
      </c>
      <c r="CR51" s="66">
        <f>'Response zone f''n'!U50</f>
        <v>59.049179688207019</v>
      </c>
      <c r="CS51" s="66">
        <f t="shared" si="46"/>
        <v>3.7067090374543455E-3</v>
      </c>
      <c r="CT51" s="66">
        <f t="shared" si="47"/>
        <v>10.285431837763879</v>
      </c>
      <c r="CU51" s="118">
        <f>'Response zone f''n'!AA51</f>
        <v>52.921661769275786</v>
      </c>
      <c r="CV51" s="118">
        <f>'Response zone f''n'!AA50</f>
        <v>52.508127216558108</v>
      </c>
      <c r="CW51" s="118">
        <f t="shared" si="48"/>
        <v>4.1353455271767817E-3</v>
      </c>
      <c r="CX51" s="118">
        <f t="shared" si="49"/>
        <v>21.35139026560913</v>
      </c>
    </row>
    <row r="52" spans="1:102" x14ac:dyDescent="0.25">
      <c r="A52" s="66">
        <v>2060</v>
      </c>
      <c r="B52" s="163">
        <v>50</v>
      </c>
      <c r="C52" s="111">
        <f>'Response zone f''n'!I52</f>
        <v>33.214821502704922</v>
      </c>
      <c r="D52" s="111">
        <f>'Response zone f''n'!I51</f>
        <v>32.738760939784797</v>
      </c>
      <c r="E52" s="118">
        <f t="shared" si="0"/>
        <v>4.7606056292012512E-3</v>
      </c>
      <c r="F52" s="118">
        <f t="shared" si="1"/>
        <v>2.589739917469235</v>
      </c>
      <c r="G52" s="66">
        <f>'Response zone f''n'!H52</f>
        <v>51.625812142872988</v>
      </c>
      <c r="H52" s="66">
        <f>'Response zone f''n'!H51</f>
        <v>51.221467083713101</v>
      </c>
      <c r="I52" s="66">
        <f t="shared" si="2"/>
        <v>4.0434505915988694E-3</v>
      </c>
      <c r="J52" s="66">
        <f t="shared" si="3"/>
        <v>0.80821367138500877</v>
      </c>
      <c r="K52" s="118">
        <f>'Response zone f''n'!H52</f>
        <v>51.625812142872988</v>
      </c>
      <c r="L52" s="118">
        <f>'Response zone f''n'!H51</f>
        <v>51.221467083713101</v>
      </c>
      <c r="M52" s="118">
        <f t="shared" si="4"/>
        <v>4.0434505915988694E-3</v>
      </c>
      <c r="N52" s="118">
        <f t="shared" si="5"/>
        <v>2.5172631493197257</v>
      </c>
      <c r="O52" s="66">
        <f>'Response zone f''n'!AH52</f>
        <v>67.971676626550376</v>
      </c>
      <c r="P52" s="66">
        <f>'Response zone f''n'!AH51</f>
        <v>67.676024280032664</v>
      </c>
      <c r="Q52" s="66">
        <f t="shared" si="6"/>
        <v>2.9565234651771277E-3</v>
      </c>
      <c r="R52" s="66">
        <f t="shared" si="7"/>
        <v>1.6217271046928472</v>
      </c>
      <c r="S52" s="118">
        <f>'Response zone f''n'!AJ52</f>
        <v>37.937265745194416</v>
      </c>
      <c r="T52" s="118">
        <f>'Response zone f''n'!AJ51</f>
        <v>37.463462968357618</v>
      </c>
      <c r="U52" s="118">
        <f t="shared" si="8"/>
        <v>4.7380277683679852E-3</v>
      </c>
      <c r="V52" s="118">
        <f t="shared" si="9"/>
        <v>5.2300319252544147</v>
      </c>
      <c r="W52" s="66">
        <f>'Response zone f''n'!AI52</f>
        <v>57.722066606931236</v>
      </c>
      <c r="X52" s="66">
        <f>'Response zone f''n'!AI51</f>
        <v>57.345264285917843</v>
      </c>
      <c r="Y52" s="66">
        <f t="shared" si="10"/>
        <v>3.7680232101339329E-3</v>
      </c>
      <c r="Z52" s="66">
        <f t="shared" si="11"/>
        <v>6.9072945942809678</v>
      </c>
      <c r="AA52" s="118">
        <f>'Response zone f''n'!AH52</f>
        <v>67.971676626550376</v>
      </c>
      <c r="AB52" s="118">
        <f>'Response zone f''n'!AH51</f>
        <v>67.676024280032664</v>
      </c>
      <c r="AC52" s="118">
        <f t="shared" si="12"/>
        <v>2.9565234651771277E-3</v>
      </c>
      <c r="AD52" s="118">
        <f t="shared" si="13"/>
        <v>3.6255227566148811</v>
      </c>
      <c r="AE52" s="66">
        <f>'Response zone f''n'!H52</f>
        <v>51.625812142872988</v>
      </c>
      <c r="AF52" s="66">
        <f>'Response zone f''n'!H51</f>
        <v>51.221467083713101</v>
      </c>
      <c r="AG52" s="66">
        <f t="shared" si="14"/>
        <v>4.0434505915988694E-3</v>
      </c>
      <c r="AH52" s="66">
        <f t="shared" si="15"/>
        <v>3.2789718387486948</v>
      </c>
      <c r="AI52" s="118">
        <f>'Response zone f''n'!H52</f>
        <v>51.625812142872988</v>
      </c>
      <c r="AJ52" s="118">
        <f>'Response zone f''n'!H51</f>
        <v>51.221467083713101</v>
      </c>
      <c r="AK52" s="118">
        <f t="shared" si="16"/>
        <v>4.0434505915988694E-3</v>
      </c>
      <c r="AL52" s="118">
        <f t="shared" si="17"/>
        <v>2.0314126409844069</v>
      </c>
      <c r="AM52" s="66">
        <f>'Response zone f''n'!H52</f>
        <v>51.625812142872988</v>
      </c>
      <c r="AN52" s="66">
        <f>'Response zone f''n'!H51</f>
        <v>51.221467083713101</v>
      </c>
      <c r="AO52" s="66">
        <f t="shared" si="18"/>
        <v>4.0434505915988694E-3</v>
      </c>
      <c r="AP52" s="66">
        <f t="shared" si="19"/>
        <v>1.5759056524266688</v>
      </c>
      <c r="AQ52" s="118">
        <f>'Response zone f''n'!T52</f>
        <v>75.113162860649709</v>
      </c>
      <c r="AR52" s="118">
        <f>'Response zone f''n'!T51</f>
        <v>74.880466257741958</v>
      </c>
      <c r="AS52" s="118">
        <f t="shared" si="20"/>
        <v>2.3269660290775106E-3</v>
      </c>
      <c r="AT52" s="118">
        <f t="shared" si="21"/>
        <v>6.2982247817201138</v>
      </c>
      <c r="AU52" s="66">
        <f>'Response zone f''n'!AF52</f>
        <v>85.935752074201105</v>
      </c>
      <c r="AV52" s="66">
        <f>'Response zone f''n'!AF51</f>
        <v>85.80559066164966</v>
      </c>
      <c r="AW52" s="66">
        <f t="shared" si="22"/>
        <v>1.3016141255144476E-3</v>
      </c>
      <c r="AX52" s="66">
        <f t="shared" si="23"/>
        <v>0.77923460033852732</v>
      </c>
      <c r="AY52" s="118">
        <f>'Response zone f''n'!U52</f>
        <v>59.780498784971734</v>
      </c>
      <c r="AZ52" s="118">
        <f>'Response zone f''n'!U51</f>
        <v>59.419850591952454</v>
      </c>
      <c r="BA52" s="118">
        <f t="shared" si="24"/>
        <v>3.6064819301927999E-3</v>
      </c>
      <c r="BB52" s="118">
        <f t="shared" si="25"/>
        <v>4.1089540640955526</v>
      </c>
      <c r="BC52" s="66">
        <f>'Response zone f''n'!T52</f>
        <v>75.113162860649709</v>
      </c>
      <c r="BD52" s="66">
        <f>'Response zone f''n'!T51</f>
        <v>74.880466257741958</v>
      </c>
      <c r="BE52" s="66">
        <f t="shared" si="26"/>
        <v>2.3269660290775106E-3</v>
      </c>
      <c r="BF52" s="66">
        <f t="shared" si="27"/>
        <v>1.8086128724516832</v>
      </c>
      <c r="BG52" s="118">
        <f>'Response zone f''n'!AG52</f>
        <v>78.07062412205596</v>
      </c>
      <c r="BH52" s="118">
        <f>'Response zone f''n'!AG51</f>
        <v>77.86508294357958</v>
      </c>
      <c r="BI52" s="118">
        <f t="shared" si="28"/>
        <v>2.0554117847638052E-3</v>
      </c>
      <c r="BJ52" s="118">
        <f t="shared" si="29"/>
        <v>3.3814211680247293</v>
      </c>
      <c r="BK52" s="66">
        <f>'Response zone f''n'!U52</f>
        <v>59.780498784971734</v>
      </c>
      <c r="BL52" s="66">
        <f>'Response zone f''n'!U51</f>
        <v>59.419850591952454</v>
      </c>
      <c r="BM52" s="66">
        <f t="shared" si="30"/>
        <v>3.6064819301927999E-3</v>
      </c>
      <c r="BN52" s="66">
        <f t="shared" si="31"/>
        <v>29.498058738728592</v>
      </c>
      <c r="BO52" s="118">
        <f>'Response zone f''n'!H52</f>
        <v>51.625812142872988</v>
      </c>
      <c r="BP52" s="118">
        <f>'Response zone f''n'!H51</f>
        <v>51.221467083713101</v>
      </c>
      <c r="BQ52" s="118">
        <f t="shared" si="32"/>
        <v>4.0434505915988694E-3</v>
      </c>
      <c r="BR52" s="118">
        <f t="shared" si="33"/>
        <v>0.17122644240093704</v>
      </c>
      <c r="BS52" s="66">
        <f>'Response zone f''n'!I52</f>
        <v>33.214821502704922</v>
      </c>
      <c r="BT52" s="66">
        <f>'Response zone f''n'!I51</f>
        <v>32.738760939784797</v>
      </c>
      <c r="BU52" s="66">
        <f t="shared" si="34"/>
        <v>4.7606056292012512E-3</v>
      </c>
      <c r="BV52" s="66">
        <f t="shared" si="35"/>
        <v>0</v>
      </c>
      <c r="BW52" s="118">
        <f>'Response zone f''n'!H52</f>
        <v>51.625812142872988</v>
      </c>
      <c r="BX52" s="118">
        <f>'Response zone f''n'!H51</f>
        <v>51.221467083713101</v>
      </c>
      <c r="BY52" s="118">
        <f t="shared" si="36"/>
        <v>4.0434505915988694E-3</v>
      </c>
      <c r="BZ52" s="118">
        <f t="shared" si="37"/>
        <v>0</v>
      </c>
      <c r="CA52" s="66">
        <f>'Response zone f''n'!H52</f>
        <v>51.625812142872988</v>
      </c>
      <c r="CB52" s="66">
        <f>'Response zone f''n'!H51</f>
        <v>51.221467083713101</v>
      </c>
      <c r="CC52" s="66">
        <f t="shared" si="38"/>
        <v>4.0434505915988694E-3</v>
      </c>
      <c r="CD52" s="66">
        <f t="shared" si="39"/>
        <v>0</v>
      </c>
      <c r="CE52" s="118">
        <f>'Response zone f''n'!I52</f>
        <v>33.214821502704922</v>
      </c>
      <c r="CF52" s="118">
        <f>'Response zone f''n'!I51</f>
        <v>32.738760939784797</v>
      </c>
      <c r="CG52" s="118">
        <f t="shared" si="40"/>
        <v>4.7606056292012512E-3</v>
      </c>
      <c r="CH52" s="118">
        <f t="shared" si="41"/>
        <v>7.6210208248214952</v>
      </c>
      <c r="CI52" s="66">
        <f>'Response zone f''n'!T52</f>
        <v>75.113162860649709</v>
      </c>
      <c r="CJ52" s="66">
        <f>'Response zone f''n'!T51</f>
        <v>74.880466257741958</v>
      </c>
      <c r="CK52" s="66">
        <f t="shared" si="42"/>
        <v>2.3269660290775106E-3</v>
      </c>
      <c r="CL52" s="66">
        <f t="shared" si="43"/>
        <v>3.0205772917821418</v>
      </c>
      <c r="CM52" s="118">
        <f>'Response zone f''n'!O52</f>
        <v>44.335234617204414</v>
      </c>
      <c r="CN52" s="118">
        <f>'Response zone f''n'!O51</f>
        <v>43.937592742448487</v>
      </c>
      <c r="CO52" s="118">
        <f t="shared" si="44"/>
        <v>3.9764187475592652E-3</v>
      </c>
      <c r="CP52" s="118">
        <f t="shared" si="45"/>
        <v>0.93370288611439101</v>
      </c>
      <c r="CQ52" s="66">
        <f>'Response zone f''n'!U52</f>
        <v>59.780498784971734</v>
      </c>
      <c r="CR52" s="66">
        <f>'Response zone f''n'!U51</f>
        <v>59.419850591952454</v>
      </c>
      <c r="CS52" s="66">
        <f t="shared" si="46"/>
        <v>3.6064819301927999E-3</v>
      </c>
      <c r="CT52" s="66">
        <f t="shared" si="47"/>
        <v>10.007320157127932</v>
      </c>
      <c r="CU52" s="118">
        <f>'Response zone f''n'!AA52</f>
        <v>53.324474189664372</v>
      </c>
      <c r="CV52" s="118">
        <f>'Response zone f''n'!AA51</f>
        <v>52.921661769275786</v>
      </c>
      <c r="CW52" s="118">
        <f t="shared" si="48"/>
        <v>4.0281242038858519E-3</v>
      </c>
      <c r="CX52" s="118">
        <f t="shared" si="49"/>
        <v>20.79779098271133</v>
      </c>
    </row>
    <row r="53" spans="1:102" s="84" customFormat="1" x14ac:dyDescent="0.25">
      <c r="A53" s="67"/>
      <c r="C53" s="109"/>
      <c r="D53" s="109"/>
      <c r="E53" s="162" t="s">
        <v>654</v>
      </c>
      <c r="F53" s="109">
        <f>SUM(F3:F52)</f>
        <v>180.68656762816696</v>
      </c>
      <c r="G53" s="67"/>
      <c r="H53" s="67"/>
      <c r="I53" s="67"/>
      <c r="J53" s="67">
        <f t="shared" ref="J53" si="50">SUM(J3:J52)</f>
        <v>103.1907926782043</v>
      </c>
      <c r="K53" s="109"/>
      <c r="L53" s="109"/>
      <c r="M53" s="109"/>
      <c r="N53" s="109">
        <f>SUM(N3:N52)</f>
        <v>321.39815120028373</v>
      </c>
      <c r="O53" s="67"/>
      <c r="P53" s="67"/>
      <c r="Q53" s="67"/>
      <c r="R53" s="67">
        <f>SUM(R3:R52)</f>
        <v>372.84165552898787</v>
      </c>
      <c r="S53" s="109"/>
      <c r="T53" s="109"/>
      <c r="U53" s="109"/>
      <c r="V53" s="109">
        <f>SUM(V3:V52)</f>
        <v>418.76730298811844</v>
      </c>
      <c r="W53" s="67"/>
      <c r="X53" s="67"/>
      <c r="Y53" s="67"/>
      <c r="Z53" s="67">
        <f t="shared" ref="Z53" si="51">SUM(Z3:Z52)</f>
        <v>1058.123308721897</v>
      </c>
      <c r="AA53" s="109"/>
      <c r="AB53" s="118"/>
      <c r="AC53" s="109"/>
      <c r="AD53" s="109">
        <f>SUM(AD3:AD52)</f>
        <v>833.52242360796606</v>
      </c>
      <c r="AE53" s="67"/>
      <c r="AF53" s="67"/>
      <c r="AG53" s="67"/>
      <c r="AH53" s="67">
        <f t="shared" ref="AH53" si="52">SUM(AH3:AH52)</f>
        <v>418.65129877121637</v>
      </c>
      <c r="AI53" s="109"/>
      <c r="AJ53" s="109"/>
      <c r="AK53" s="109"/>
      <c r="AL53" s="109">
        <f>SUM(AL3:AL52)</f>
        <v>259.36591782774627</v>
      </c>
      <c r="AM53" s="67"/>
      <c r="AN53" s="67"/>
      <c r="AO53" s="67"/>
      <c r="AP53" s="67">
        <f t="shared" ref="AP53" si="53">SUM(AP3:AP52)</f>
        <v>201.20787264251047</v>
      </c>
      <c r="AQ53" s="109"/>
      <c r="AR53" s="109"/>
      <c r="AS53" s="109"/>
      <c r="AT53" s="109">
        <f>SUM(AT3:AT52)</f>
        <v>2033.0317583100598</v>
      </c>
      <c r="AU53" s="67"/>
      <c r="AV53" s="67"/>
      <c r="AW53" s="67"/>
      <c r="AX53" s="67">
        <f t="shared" ref="AX53" si="54">SUM(AX3:AX52)</f>
        <v>514.46976572925644</v>
      </c>
      <c r="AY53" s="109"/>
      <c r="AZ53" s="109"/>
      <c r="BA53" s="109"/>
      <c r="BB53" s="109">
        <f>SUM(BB3:BB52)</f>
        <v>681.09400848443283</v>
      </c>
      <c r="BC53" s="67"/>
      <c r="BD53" s="67"/>
      <c r="BE53" s="67"/>
      <c r="BF53" s="67">
        <f t="shared" ref="BF53" si="55">SUM(BF3:BF52)</f>
        <v>583.8101267605814</v>
      </c>
      <c r="BG53" s="109"/>
      <c r="BH53" s="109"/>
      <c r="BI53" s="109"/>
      <c r="BJ53" s="109">
        <f>SUM(BJ3:BJ52)</f>
        <v>1284.3638582015724</v>
      </c>
      <c r="BK53" s="67"/>
      <c r="BL53" s="67"/>
      <c r="BM53" s="67"/>
      <c r="BN53" s="67">
        <f>SUM(BN3:BN52)</f>
        <v>4889.553583581438</v>
      </c>
      <c r="BO53" s="109"/>
      <c r="BP53" s="109"/>
      <c r="BQ53" s="109"/>
      <c r="BR53" s="109">
        <f t="shared" ref="BR53" si="56">SUM(BR3:BR52)</f>
        <v>21.861783516409499</v>
      </c>
      <c r="BS53" s="67"/>
      <c r="BT53" s="67"/>
      <c r="BU53" s="67"/>
      <c r="BV53" s="67">
        <f>SUM(BV3:BV52)</f>
        <v>0</v>
      </c>
      <c r="BW53" s="109"/>
      <c r="BX53" s="109"/>
      <c r="BY53" s="109"/>
      <c r="BZ53" s="109">
        <f t="shared" ref="BZ53" si="57">SUM(BZ3:BZ52)</f>
        <v>0</v>
      </c>
      <c r="CA53" s="67"/>
      <c r="CB53" s="67"/>
      <c r="CC53" s="67"/>
      <c r="CD53" s="67">
        <f>SUM(CD3:CD52)</f>
        <v>0</v>
      </c>
      <c r="CE53" s="109"/>
      <c r="CF53" s="109"/>
      <c r="CG53" s="109"/>
      <c r="CH53" s="109">
        <f t="shared" ref="CH53" si="58">SUM(CH3:CH52)</f>
        <v>531.71984003916327</v>
      </c>
      <c r="CI53" s="67"/>
      <c r="CJ53" s="67"/>
      <c r="CK53" s="67"/>
      <c r="CL53" s="67">
        <f>SUM(CL3:CL52)</f>
        <v>975.02546756454944</v>
      </c>
      <c r="CM53" s="109"/>
      <c r="CN53" s="109"/>
      <c r="CO53" s="109"/>
      <c r="CP53" s="109">
        <f t="shared" ref="CP53" si="59">SUM(CP3:CP52)</f>
        <v>104.10356440465769</v>
      </c>
      <c r="CQ53" s="67"/>
      <c r="CR53" s="67"/>
      <c r="CS53" s="67"/>
      <c r="CT53" s="67">
        <f>SUM(CT3:CT52)</f>
        <v>1658.7982473602135</v>
      </c>
      <c r="CU53" s="109"/>
      <c r="CV53" s="109"/>
      <c r="CW53" s="109"/>
      <c r="CX53" s="109">
        <f>SUM(CX3:CX52)</f>
        <v>2753.2201400089994</v>
      </c>
    </row>
    <row r="54" spans="1:102" x14ac:dyDescent="0.25">
      <c r="A54" s="67"/>
      <c r="E54" s="162" t="s">
        <v>699</v>
      </c>
      <c r="F54" s="109">
        <f>SUM(F3:F12)</f>
        <v>19.043082591640644</v>
      </c>
      <c r="J54" s="67">
        <f>SUM(J3:J12)</f>
        <v>33.938618360581373</v>
      </c>
      <c r="K54" s="118"/>
      <c r="L54" s="118"/>
      <c r="M54" s="118"/>
      <c r="N54" s="109">
        <f>SUM(N3:N12)</f>
        <v>105.70525637300173</v>
      </c>
      <c r="O54" s="66" t="s">
        <v>655</v>
      </c>
      <c r="R54" s="67">
        <f>SUM(R3:R12)</f>
        <v>204.44705983131539</v>
      </c>
      <c r="S54" s="118"/>
      <c r="T54" s="118"/>
      <c r="U54" s="118"/>
      <c r="V54" s="109">
        <f>SUM(V3:V12)</f>
        <v>59.043910360831617</v>
      </c>
      <c r="Z54" s="67">
        <f>SUM(Z3:Z12)</f>
        <v>409.39082469273166</v>
      </c>
      <c r="AA54" s="118"/>
      <c r="AB54" s="118"/>
      <c r="AC54" s="118"/>
      <c r="AD54" s="109">
        <f>SUM(AD3:AD12)</f>
        <v>457.06054107162845</v>
      </c>
      <c r="AH54" s="67">
        <f>SUM(AH3:AH12)</f>
        <v>137.69103120921284</v>
      </c>
      <c r="AI54" s="118"/>
      <c r="AJ54" s="118"/>
      <c r="AK54" s="118"/>
      <c r="AL54" s="109">
        <f>SUM(AL3:AL12)</f>
        <v>85.303355778533899</v>
      </c>
      <c r="AP54" s="67">
        <f>SUM(AP3:AP12)</f>
        <v>66.175644391585038</v>
      </c>
      <c r="AQ54" s="118"/>
      <c r="AR54" s="118"/>
      <c r="AS54" s="118"/>
      <c r="AT54" s="109">
        <f>SUM(AT3:AT12)</f>
        <v>1345.6670137562685</v>
      </c>
      <c r="AX54" s="67">
        <f>SUM(AX3:AX12)</f>
        <v>425.55836670930375</v>
      </c>
      <c r="AY54" s="118"/>
      <c r="AZ54" s="118"/>
      <c r="BA54" s="118"/>
      <c r="BB54" s="109">
        <f>SUM(BB3:BB12)</f>
        <v>286.6181785608137</v>
      </c>
      <c r="BF54" s="67">
        <f>SUM(BF3:BF12)</f>
        <v>386.42486850850514</v>
      </c>
      <c r="BG54" s="118"/>
      <c r="BH54" s="118"/>
      <c r="BI54" s="118"/>
      <c r="BJ54" s="109">
        <f>SUM(BJ3:BJ12)</f>
        <v>909.16484062921211</v>
      </c>
      <c r="BN54" s="67">
        <f>SUM(BN3:BN12)</f>
        <v>2057.6233598355634</v>
      </c>
      <c r="BO54" s="118"/>
      <c r="BP54" s="118"/>
      <c r="BQ54" s="118"/>
      <c r="BR54" s="109">
        <f>SUM(BR3:BR12)</f>
        <v>7.1901640465039787</v>
      </c>
      <c r="BV54" s="67">
        <f>SUM(BV3:BV12)</f>
        <v>0</v>
      </c>
      <c r="BW54" s="118"/>
      <c r="BX54" s="118"/>
      <c r="BY54" s="118"/>
      <c r="BZ54" s="109">
        <f>SUM(BZ3:BZ12)</f>
        <v>0</v>
      </c>
      <c r="CD54" s="67">
        <f>SUM(CD3:CD12)</f>
        <v>0</v>
      </c>
      <c r="CE54" s="118"/>
      <c r="CF54" s="118"/>
      <c r="CG54" s="118"/>
      <c r="CH54" s="109">
        <f>SUM(CH3:CH12)</f>
        <v>56.039499573189516</v>
      </c>
      <c r="CL54" s="67">
        <f>SUM(CL3:CL12)</f>
        <v>645.37093624377758</v>
      </c>
      <c r="CM54" s="118"/>
      <c r="CN54" s="118"/>
      <c r="CO54" s="118"/>
      <c r="CP54" s="109">
        <f>SUM(CP3:CP12)</f>
        <v>33.20646132358803</v>
      </c>
      <c r="CT54" s="67">
        <f>SUM(CT3:CT12)</f>
        <v>698.05596046308665</v>
      </c>
      <c r="CU54" s="118"/>
      <c r="CV54" s="118"/>
      <c r="CW54" s="118"/>
      <c r="CX54" s="109">
        <f>SUM(CX3:CX12)</f>
        <v>910.8892644323065</v>
      </c>
    </row>
    <row r="55" spans="1:102" x14ac:dyDescent="0.25">
      <c r="B55" s="154"/>
      <c r="C55" s="66"/>
      <c r="D55" s="66"/>
      <c r="E55" s="66"/>
    </row>
    <row r="56" spans="1:102" x14ac:dyDescent="0.25">
      <c r="B56" s="154"/>
      <c r="C56" s="66"/>
      <c r="D56" s="66"/>
      <c r="E56" s="66"/>
    </row>
    <row r="57" spans="1:102" x14ac:dyDescent="0.25">
      <c r="B57" s="154"/>
      <c r="C57" s="66"/>
      <c r="D57" s="66"/>
      <c r="E57" s="66"/>
    </row>
    <row r="58" spans="1:102" x14ac:dyDescent="0.25">
      <c r="B58" s="154"/>
      <c r="C58" s="66"/>
      <c r="D58" s="66"/>
      <c r="E58" s="66"/>
    </row>
    <row r="59" spans="1:102" x14ac:dyDescent="0.25">
      <c r="B59" s="154"/>
      <c r="C59" s="66"/>
      <c r="D59" s="66"/>
      <c r="E59" s="66"/>
    </row>
    <row r="60" spans="1:102" x14ac:dyDescent="0.25">
      <c r="B60" s="154"/>
      <c r="C60" s="66"/>
      <c r="D60" s="66"/>
      <c r="E60" s="66"/>
    </row>
    <row r="61" spans="1:102" x14ac:dyDescent="0.25">
      <c r="B61" s="154"/>
      <c r="C61" s="66"/>
      <c r="D61" s="66"/>
      <c r="E61" s="66"/>
    </row>
    <row r="62" spans="1:102" x14ac:dyDescent="0.25">
      <c r="B62" s="154"/>
      <c r="C62" s="66"/>
      <c r="D62" s="66"/>
      <c r="E62" s="66"/>
    </row>
    <row r="63" spans="1:102" x14ac:dyDescent="0.25">
      <c r="B63" s="154"/>
      <c r="C63" s="66"/>
      <c r="D63" s="66"/>
      <c r="E63" s="66"/>
    </row>
    <row r="64" spans="1:102" x14ac:dyDescent="0.25">
      <c r="B64" s="154"/>
      <c r="C64" s="66"/>
      <c r="D64" s="66"/>
      <c r="E64" s="66"/>
    </row>
    <row r="65" spans="2:109" x14ac:dyDescent="0.25">
      <c r="B65" s="154"/>
      <c r="C65" s="66"/>
      <c r="D65" s="66"/>
      <c r="E65" s="66"/>
      <c r="CZ65" s="65"/>
      <c r="DA65" s="65"/>
      <c r="DB65" s="65"/>
      <c r="DC65" s="65"/>
      <c r="DD65" s="65"/>
      <c r="DE65" s="65"/>
    </row>
    <row r="66" spans="2:109" x14ac:dyDescent="0.25">
      <c r="B66" s="154"/>
      <c r="C66" s="66"/>
      <c r="D66" s="66"/>
      <c r="E66" s="66"/>
      <c r="CZ66" s="65"/>
      <c r="DA66" s="65"/>
      <c r="DB66" s="65"/>
      <c r="DC66" s="65"/>
      <c r="DD66" s="65"/>
      <c r="DE66" s="65"/>
    </row>
    <row r="67" spans="2:109" x14ac:dyDescent="0.25">
      <c r="B67" s="154"/>
      <c r="C67" s="66"/>
      <c r="D67" s="66"/>
      <c r="E67" s="66"/>
      <c r="CZ67" s="65"/>
      <c r="DA67" s="65"/>
      <c r="DB67" s="65"/>
      <c r="DC67" s="65"/>
      <c r="DD67" s="65"/>
      <c r="DE67" s="65"/>
    </row>
    <row r="68" spans="2:109" x14ac:dyDescent="0.25">
      <c r="B68" s="154"/>
      <c r="C68" s="66"/>
      <c r="D68" s="66"/>
      <c r="E68" s="66"/>
      <c r="CZ68" s="65"/>
      <c r="DA68" s="65"/>
      <c r="DB68" s="65"/>
      <c r="DC68" s="65"/>
      <c r="DD68" s="65"/>
      <c r="DE68" s="65"/>
    </row>
    <row r="69" spans="2:109" x14ac:dyDescent="0.25">
      <c r="B69" s="154"/>
      <c r="C69" s="66"/>
      <c r="D69" s="66"/>
      <c r="E69" s="66"/>
      <c r="CZ69" s="65"/>
      <c r="DA69" s="65"/>
      <c r="DB69" s="65"/>
      <c r="DC69" s="65"/>
      <c r="DD69" s="65"/>
      <c r="DE69" s="65"/>
    </row>
    <row r="70" spans="2:109" x14ac:dyDescent="0.25">
      <c r="B70" s="154"/>
      <c r="C70" s="66"/>
      <c r="D70" s="66"/>
      <c r="E70" s="66"/>
      <c r="CZ70" s="65"/>
      <c r="DA70" s="65"/>
      <c r="DB70" s="65"/>
      <c r="DC70" s="65"/>
      <c r="DD70" s="65"/>
      <c r="DE70" s="65"/>
    </row>
    <row r="71" spans="2:109" x14ac:dyDescent="0.25">
      <c r="B71" s="154"/>
      <c r="C71" s="66"/>
      <c r="D71" s="66"/>
      <c r="E71" s="66"/>
      <c r="CZ71" s="65"/>
      <c r="DA71" s="65"/>
      <c r="DB71" s="65"/>
      <c r="DC71" s="65"/>
      <c r="DD71" s="65"/>
      <c r="DE71" s="65"/>
    </row>
    <row r="72" spans="2:109" x14ac:dyDescent="0.25">
      <c r="B72" s="154"/>
      <c r="C72" s="66"/>
      <c r="D72" s="66"/>
      <c r="E72" s="66"/>
      <c r="CZ72" s="65"/>
      <c r="DA72" s="65"/>
      <c r="DB72" s="65"/>
      <c r="DC72" s="65"/>
      <c r="DD72" s="65"/>
      <c r="DE72" s="65"/>
    </row>
    <row r="73" spans="2:109" x14ac:dyDescent="0.25">
      <c r="B73" s="154"/>
      <c r="C73" s="66"/>
      <c r="D73" s="66"/>
      <c r="E73" s="66"/>
      <c r="CZ73" s="65"/>
      <c r="DA73" s="65"/>
      <c r="DB73" s="65"/>
      <c r="DC73" s="65"/>
      <c r="DD73" s="65"/>
      <c r="DE73" s="65"/>
    </row>
    <row r="74" spans="2:109" x14ac:dyDescent="0.25">
      <c r="B74" s="154"/>
      <c r="C74" s="66"/>
      <c r="D74" s="66"/>
      <c r="E74" s="66"/>
      <c r="CZ74" s="65"/>
      <c r="DA74" s="65"/>
      <c r="DB74" s="65"/>
      <c r="DC74" s="65"/>
      <c r="DD74" s="65"/>
      <c r="DE74" s="65"/>
    </row>
    <row r="75" spans="2:109" x14ac:dyDescent="0.25">
      <c r="B75" s="154"/>
      <c r="C75" s="66"/>
      <c r="D75" s="66"/>
      <c r="E75" s="66"/>
      <c r="CZ75" s="65"/>
      <c r="DA75" s="65"/>
      <c r="DB75" s="65"/>
      <c r="DC75" s="65"/>
      <c r="DD75" s="65"/>
      <c r="DE75" s="65"/>
    </row>
    <row r="76" spans="2:109" x14ac:dyDescent="0.25">
      <c r="B76" s="154"/>
      <c r="C76" s="66"/>
      <c r="D76" s="66"/>
      <c r="E76" s="66"/>
      <c r="CZ76" s="65"/>
      <c r="DA76" s="65"/>
      <c r="DB76" s="65"/>
      <c r="DC76" s="65"/>
      <c r="DD76" s="65"/>
      <c r="DE76" s="65"/>
    </row>
    <row r="77" spans="2:109" x14ac:dyDescent="0.25">
      <c r="B77" s="154"/>
      <c r="C77" s="66"/>
      <c r="D77" s="66"/>
      <c r="E77" s="66"/>
      <c r="CZ77" s="65"/>
      <c r="DA77" s="65"/>
      <c r="DB77" s="65"/>
      <c r="DC77" s="65"/>
      <c r="DD77" s="65"/>
      <c r="DE77" s="65"/>
    </row>
    <row r="78" spans="2:109" x14ac:dyDescent="0.25">
      <c r="B78" s="154"/>
      <c r="C78" s="66"/>
      <c r="D78" s="66"/>
      <c r="E78" s="66"/>
      <c r="CZ78" s="65"/>
      <c r="DA78" s="65"/>
      <c r="DB78" s="65"/>
      <c r="DC78" s="65"/>
      <c r="DD78" s="65"/>
      <c r="DE78" s="65"/>
    </row>
    <row r="79" spans="2:109" x14ac:dyDescent="0.25">
      <c r="B79" s="154"/>
      <c r="C79" s="66"/>
      <c r="D79" s="66"/>
      <c r="E79" s="66"/>
      <c r="CZ79" s="65"/>
      <c r="DA79" s="65"/>
      <c r="DB79" s="65"/>
      <c r="DC79" s="65"/>
      <c r="DD79" s="65"/>
      <c r="DE79" s="65"/>
    </row>
    <row r="80" spans="2:109" x14ac:dyDescent="0.25">
      <c r="B80" s="154"/>
      <c r="C80" s="66"/>
      <c r="D80" s="66"/>
      <c r="E80" s="66"/>
      <c r="CZ80" s="65"/>
      <c r="DA80" s="65"/>
      <c r="DB80" s="65"/>
      <c r="DC80" s="65"/>
      <c r="DD80" s="65"/>
      <c r="DE80" s="65"/>
    </row>
    <row r="81" spans="2:109" x14ac:dyDescent="0.25">
      <c r="B81" s="154"/>
      <c r="C81" s="66"/>
      <c r="D81" s="66"/>
      <c r="E81" s="66"/>
      <c r="CZ81" s="65"/>
      <c r="DA81" s="65"/>
      <c r="DB81" s="65"/>
      <c r="DC81" s="65"/>
      <c r="DD81" s="65"/>
      <c r="DE81" s="65"/>
    </row>
    <row r="82" spans="2:109" x14ac:dyDescent="0.25">
      <c r="B82" s="154"/>
      <c r="C82" s="66"/>
      <c r="D82" s="66"/>
      <c r="E82" s="66"/>
      <c r="CZ82" s="65"/>
      <c r="DA82" s="65"/>
      <c r="DB82" s="65"/>
      <c r="DC82" s="65"/>
      <c r="DD82" s="65"/>
      <c r="DE82" s="65"/>
    </row>
    <row r="83" spans="2:109" x14ac:dyDescent="0.25">
      <c r="B83" s="154"/>
      <c r="C83" s="66"/>
      <c r="D83" s="66"/>
      <c r="E83" s="66"/>
      <c r="CZ83" s="65"/>
      <c r="DA83" s="65"/>
      <c r="DB83" s="65"/>
      <c r="DC83" s="65"/>
      <c r="DD83" s="65"/>
      <c r="DE83" s="65"/>
    </row>
    <row r="84" spans="2:109" x14ac:dyDescent="0.25">
      <c r="B84" s="154"/>
      <c r="C84" s="66"/>
      <c r="D84" s="66"/>
      <c r="E84" s="66"/>
      <c r="CZ84" s="65"/>
      <c r="DA84" s="65"/>
      <c r="DB84" s="65"/>
      <c r="DC84" s="65"/>
      <c r="DD84" s="65"/>
      <c r="DE84" s="65"/>
    </row>
    <row r="85" spans="2:109" x14ac:dyDescent="0.25">
      <c r="B85" s="154"/>
      <c r="C85" s="66"/>
      <c r="D85" s="66"/>
      <c r="E85" s="66"/>
      <c r="CZ85" s="65"/>
      <c r="DA85" s="65"/>
      <c r="DB85" s="65"/>
      <c r="DC85" s="65"/>
      <c r="DD85" s="65"/>
      <c r="DE85" s="65"/>
    </row>
    <row r="86" spans="2:109" x14ac:dyDescent="0.25">
      <c r="B86" s="154"/>
      <c r="C86" s="66"/>
      <c r="D86" s="66"/>
      <c r="E86" s="66"/>
      <c r="CZ86" s="65"/>
      <c r="DA86" s="65"/>
      <c r="DB86" s="65"/>
      <c r="DC86" s="65"/>
      <c r="DD86" s="65"/>
      <c r="DE86" s="65"/>
    </row>
    <row r="87" spans="2:109" x14ac:dyDescent="0.25">
      <c r="B87" s="154"/>
      <c r="C87" s="66"/>
      <c r="D87" s="66"/>
      <c r="E87" s="66"/>
      <c r="CZ87" s="65"/>
      <c r="DA87" s="65"/>
      <c r="DB87" s="65"/>
      <c r="DC87" s="65"/>
      <c r="DD87" s="65"/>
      <c r="DE87" s="65"/>
    </row>
    <row r="88" spans="2:109" x14ac:dyDescent="0.25">
      <c r="B88" s="154"/>
      <c r="C88" s="66"/>
      <c r="D88" s="66"/>
      <c r="E88" s="66"/>
      <c r="CZ88" s="65"/>
      <c r="DA88" s="65"/>
      <c r="DB88" s="65"/>
      <c r="DC88" s="65"/>
      <c r="DD88" s="65"/>
      <c r="DE88" s="65"/>
    </row>
    <row r="89" spans="2:109" x14ac:dyDescent="0.25">
      <c r="B89" s="154"/>
      <c r="C89" s="66"/>
      <c r="D89" s="66"/>
      <c r="E89" s="66"/>
      <c r="CZ89" s="65"/>
      <c r="DA89" s="65"/>
      <c r="DB89" s="65"/>
      <c r="DC89" s="65"/>
      <c r="DD89" s="65"/>
      <c r="DE89" s="65"/>
    </row>
    <row r="90" spans="2:109" x14ac:dyDescent="0.25">
      <c r="B90" s="154"/>
      <c r="C90" s="66"/>
      <c r="D90" s="66"/>
      <c r="E90" s="66"/>
      <c r="CZ90" s="65"/>
      <c r="DA90" s="65"/>
      <c r="DB90" s="65"/>
      <c r="DC90" s="65"/>
      <c r="DD90" s="65"/>
      <c r="DE90" s="65"/>
    </row>
    <row r="91" spans="2:109" x14ac:dyDescent="0.25">
      <c r="B91" s="154"/>
      <c r="C91" s="66"/>
      <c r="D91" s="66"/>
      <c r="E91" s="66"/>
      <c r="CZ91" s="65"/>
      <c r="DA91" s="65"/>
      <c r="DB91" s="65"/>
      <c r="DC91" s="65"/>
      <c r="DD91" s="65"/>
      <c r="DE91" s="65"/>
    </row>
    <row r="92" spans="2:109" x14ac:dyDescent="0.25">
      <c r="B92" s="154"/>
      <c r="C92" s="66"/>
      <c r="D92" s="66"/>
      <c r="E92" s="66"/>
      <c r="CZ92" s="65"/>
      <c r="DA92" s="65"/>
      <c r="DB92" s="65"/>
      <c r="DC92" s="65"/>
      <c r="DD92" s="65"/>
      <c r="DE92" s="65"/>
    </row>
    <row r="93" spans="2:109" x14ac:dyDescent="0.25">
      <c r="B93" s="154"/>
      <c r="C93" s="66"/>
      <c r="D93" s="66"/>
      <c r="E93" s="66"/>
      <c r="CZ93" s="65"/>
      <c r="DA93" s="65"/>
      <c r="DB93" s="65"/>
      <c r="DC93" s="65"/>
      <c r="DD93" s="65"/>
      <c r="DE93" s="65"/>
    </row>
    <row r="94" spans="2:109" x14ac:dyDescent="0.25">
      <c r="B94" s="154"/>
      <c r="C94" s="66"/>
      <c r="D94" s="66"/>
      <c r="E94" s="66"/>
      <c r="CZ94" s="65"/>
      <c r="DA94" s="65"/>
      <c r="DB94" s="65"/>
      <c r="DC94" s="65"/>
      <c r="DD94" s="65"/>
      <c r="DE94" s="65"/>
    </row>
    <row r="95" spans="2:109" x14ac:dyDescent="0.25">
      <c r="B95" s="154"/>
      <c r="C95" s="66"/>
      <c r="D95" s="66"/>
      <c r="E95" s="66"/>
      <c r="CZ95" s="65"/>
      <c r="DA95" s="65"/>
      <c r="DB95" s="65"/>
      <c r="DC95" s="65"/>
      <c r="DD95" s="65"/>
      <c r="DE95" s="65"/>
    </row>
    <row r="96" spans="2:109" x14ac:dyDescent="0.25">
      <c r="B96" s="154"/>
      <c r="C96" s="66"/>
      <c r="D96" s="66"/>
      <c r="E96" s="66"/>
      <c r="CZ96" s="65"/>
      <c r="DA96" s="65"/>
      <c r="DB96" s="65"/>
      <c r="DC96" s="65"/>
      <c r="DD96" s="65"/>
      <c r="DE96" s="65"/>
    </row>
    <row r="97" spans="2:109" x14ac:dyDescent="0.25">
      <c r="B97" s="154"/>
      <c r="C97" s="66"/>
      <c r="D97" s="66"/>
      <c r="E97" s="66"/>
      <c r="CZ97" s="65"/>
      <c r="DA97" s="65"/>
      <c r="DB97" s="65"/>
      <c r="DC97" s="65"/>
      <c r="DD97" s="65"/>
      <c r="DE97" s="65"/>
    </row>
    <row r="98" spans="2:109" x14ac:dyDescent="0.25">
      <c r="B98" s="154"/>
      <c r="C98" s="66"/>
      <c r="D98" s="66"/>
      <c r="E98" s="66"/>
      <c r="CZ98" s="65"/>
      <c r="DA98" s="65"/>
      <c r="DB98" s="65"/>
      <c r="DC98" s="65"/>
      <c r="DD98" s="65"/>
      <c r="DE98" s="65"/>
    </row>
    <row r="99" spans="2:109" x14ac:dyDescent="0.25">
      <c r="B99" s="154"/>
      <c r="C99" s="66"/>
      <c r="D99" s="66"/>
      <c r="E99" s="66"/>
      <c r="CZ99" s="65"/>
      <c r="DA99" s="65"/>
      <c r="DB99" s="65"/>
      <c r="DC99" s="65"/>
      <c r="DD99" s="65"/>
      <c r="DE99" s="65"/>
    </row>
    <row r="100" spans="2:109" x14ac:dyDescent="0.25">
      <c r="B100" s="154"/>
      <c r="C100" s="66"/>
      <c r="D100" s="66"/>
      <c r="E100" s="66"/>
      <c r="CZ100" s="65"/>
      <c r="DA100" s="65"/>
      <c r="DB100" s="65"/>
      <c r="DC100" s="65"/>
      <c r="DD100" s="65"/>
      <c r="DE100" s="65"/>
    </row>
    <row r="101" spans="2:109" x14ac:dyDescent="0.25">
      <c r="B101" s="154"/>
      <c r="C101" s="66"/>
      <c r="D101" s="66"/>
      <c r="E101" s="66"/>
      <c r="CZ101" s="65"/>
      <c r="DA101" s="65"/>
      <c r="DB101" s="65"/>
      <c r="DC101" s="65"/>
      <c r="DD101" s="65"/>
      <c r="DE101" s="65"/>
    </row>
    <row r="102" spans="2:109" x14ac:dyDescent="0.25">
      <c r="B102" s="154"/>
      <c r="C102" s="66"/>
      <c r="D102" s="66"/>
      <c r="E102" s="66"/>
      <c r="CZ102" s="65"/>
      <c r="DA102" s="65"/>
      <c r="DB102" s="65"/>
      <c r="DC102" s="65"/>
      <c r="DD102" s="65"/>
      <c r="DE102" s="65"/>
    </row>
    <row r="103" spans="2:109" x14ac:dyDescent="0.25">
      <c r="B103" s="154"/>
      <c r="C103" s="66"/>
      <c r="D103" s="66"/>
      <c r="E103" s="66"/>
      <c r="CZ103" s="65"/>
      <c r="DA103" s="65"/>
      <c r="DB103" s="65"/>
      <c r="DC103" s="65"/>
      <c r="DD103" s="65"/>
      <c r="DE103" s="65"/>
    </row>
    <row r="104" spans="2:109" x14ac:dyDescent="0.25">
      <c r="B104" s="154"/>
      <c r="C104" s="66"/>
      <c r="D104" s="66"/>
      <c r="E104" s="66"/>
      <c r="CZ104" s="65"/>
      <c r="DA104" s="65"/>
      <c r="DB104" s="65"/>
      <c r="DC104" s="65"/>
      <c r="DD104" s="65"/>
      <c r="DE104" s="65"/>
    </row>
    <row r="105" spans="2:109" x14ac:dyDescent="0.25">
      <c r="B105" s="154"/>
      <c r="C105" s="66"/>
      <c r="D105" s="66"/>
      <c r="E105" s="66"/>
      <c r="CZ105" s="65"/>
      <c r="DA105" s="65"/>
      <c r="DB105" s="65"/>
      <c r="DC105" s="65"/>
      <c r="DD105" s="65"/>
      <c r="DE105" s="65"/>
    </row>
    <row r="106" spans="2:109" x14ac:dyDescent="0.25">
      <c r="B106" s="154"/>
      <c r="C106" s="66"/>
      <c r="D106" s="66"/>
      <c r="E106" s="66"/>
      <c r="CZ106" s="65"/>
      <c r="DA106" s="65"/>
      <c r="DB106" s="65"/>
      <c r="DC106" s="65"/>
      <c r="DD106" s="65"/>
      <c r="DE106" s="65"/>
    </row>
    <row r="107" spans="2:109" x14ac:dyDescent="0.25">
      <c r="B107" s="154"/>
      <c r="C107" s="66"/>
      <c r="D107" s="66"/>
      <c r="E107" s="66"/>
      <c r="CZ107" s="65"/>
      <c r="DA107" s="65"/>
      <c r="DB107" s="65"/>
      <c r="DC107" s="65"/>
      <c r="DD107" s="65"/>
      <c r="DE107" s="65"/>
    </row>
    <row r="108" spans="2:109" x14ac:dyDescent="0.25">
      <c r="B108" s="154"/>
      <c r="C108" s="66"/>
      <c r="D108" s="66"/>
      <c r="E108" s="66"/>
      <c r="CZ108" s="65"/>
      <c r="DA108" s="65"/>
      <c r="DB108" s="65"/>
      <c r="DC108" s="65"/>
      <c r="DD108" s="65"/>
      <c r="DE108" s="65"/>
    </row>
    <row r="109" spans="2:109" x14ac:dyDescent="0.25">
      <c r="B109" s="154"/>
      <c r="C109" s="66"/>
      <c r="D109" s="66"/>
      <c r="E109" s="66"/>
      <c r="CZ109" s="65"/>
      <c r="DA109" s="65"/>
      <c r="DB109" s="65"/>
      <c r="DC109" s="65"/>
      <c r="DD109" s="65"/>
      <c r="DE109" s="65"/>
    </row>
    <row r="110" spans="2:109" x14ac:dyDescent="0.25">
      <c r="B110" s="154"/>
      <c r="C110" s="66"/>
      <c r="D110" s="66"/>
      <c r="E110" s="66"/>
      <c r="CZ110" s="65"/>
      <c r="DA110" s="65"/>
      <c r="DB110" s="65"/>
      <c r="DC110" s="65"/>
      <c r="DD110" s="65"/>
      <c r="DE110" s="65"/>
    </row>
    <row r="111" spans="2:109" x14ac:dyDescent="0.25">
      <c r="B111" s="154"/>
      <c r="C111" s="66"/>
      <c r="D111" s="66"/>
      <c r="E111" s="66"/>
      <c r="CZ111" s="65"/>
      <c r="DA111" s="65"/>
      <c r="DB111" s="65"/>
      <c r="DC111" s="65"/>
      <c r="DD111" s="65"/>
      <c r="DE111" s="65"/>
    </row>
    <row r="112" spans="2:109" x14ac:dyDescent="0.25">
      <c r="B112" s="154"/>
      <c r="C112" s="66"/>
      <c r="D112" s="66"/>
      <c r="E112" s="66"/>
      <c r="CZ112" s="65"/>
      <c r="DA112" s="65"/>
      <c r="DB112" s="65"/>
      <c r="DC112" s="65"/>
      <c r="DD112" s="65"/>
      <c r="DE112" s="65"/>
    </row>
    <row r="113" spans="2:109" x14ac:dyDescent="0.25">
      <c r="B113" s="154"/>
      <c r="C113" s="66"/>
      <c r="D113" s="66"/>
      <c r="E113" s="66"/>
      <c r="CZ113" s="65"/>
      <c r="DA113" s="65"/>
      <c r="DB113" s="65"/>
      <c r="DC113" s="65"/>
      <c r="DD113" s="65"/>
      <c r="DE113" s="65"/>
    </row>
    <row r="114" spans="2:109" x14ac:dyDescent="0.25">
      <c r="B114" s="154"/>
      <c r="C114" s="66"/>
      <c r="D114" s="66"/>
      <c r="E114" s="66"/>
      <c r="CZ114" s="65"/>
      <c r="DA114" s="65"/>
      <c r="DB114" s="65"/>
      <c r="DC114" s="65"/>
      <c r="DD114" s="65"/>
      <c r="DE114" s="65"/>
    </row>
    <row r="115" spans="2:109" x14ac:dyDescent="0.25">
      <c r="B115" s="154"/>
      <c r="C115" s="66"/>
      <c r="D115" s="66"/>
      <c r="E115" s="66"/>
      <c r="CZ115" s="65"/>
      <c r="DA115" s="65"/>
      <c r="DB115" s="65"/>
      <c r="DC115" s="65"/>
      <c r="DD115" s="65"/>
      <c r="DE115" s="65"/>
    </row>
    <row r="116" spans="2:109" x14ac:dyDescent="0.25">
      <c r="B116" s="154"/>
      <c r="C116" s="66"/>
      <c r="D116" s="66"/>
      <c r="E116" s="66"/>
      <c r="CZ116" s="65"/>
      <c r="DA116" s="65"/>
      <c r="DB116" s="65"/>
      <c r="DC116" s="65"/>
      <c r="DD116" s="65"/>
      <c r="DE116" s="65"/>
    </row>
    <row r="117" spans="2:109" x14ac:dyDescent="0.25">
      <c r="B117" s="154"/>
      <c r="C117" s="66"/>
      <c r="D117" s="66"/>
      <c r="E117" s="66"/>
      <c r="CZ117" s="65"/>
      <c r="DA117" s="65"/>
      <c r="DB117" s="65"/>
      <c r="DC117" s="65"/>
      <c r="DD117" s="65"/>
      <c r="DE117" s="65"/>
    </row>
    <row r="118" spans="2:109" x14ac:dyDescent="0.25">
      <c r="B118" s="154"/>
      <c r="C118" s="66"/>
      <c r="D118" s="66"/>
      <c r="E118" s="66"/>
      <c r="CZ118" s="65"/>
      <c r="DA118" s="65"/>
      <c r="DB118" s="65"/>
      <c r="DC118" s="65"/>
      <c r="DD118" s="65"/>
      <c r="DE118" s="65"/>
    </row>
    <row r="119" spans="2:109" x14ac:dyDescent="0.25">
      <c r="B119" s="154"/>
      <c r="C119" s="66"/>
      <c r="D119" s="66"/>
      <c r="E119" s="66"/>
      <c r="CZ119" s="65"/>
      <c r="DA119" s="65"/>
      <c r="DB119" s="65"/>
      <c r="DC119" s="65"/>
      <c r="DD119" s="65"/>
      <c r="DE119" s="65"/>
    </row>
    <row r="120" spans="2:109" x14ac:dyDescent="0.25">
      <c r="B120" s="154"/>
      <c r="C120" s="66"/>
      <c r="D120" s="66"/>
      <c r="E120" s="66"/>
      <c r="CZ120" s="65"/>
      <c r="DA120" s="65"/>
      <c r="DB120" s="65"/>
      <c r="DC120" s="65"/>
      <c r="DD120" s="65"/>
      <c r="DE120" s="65"/>
    </row>
    <row r="121" spans="2:109" x14ac:dyDescent="0.25">
      <c r="B121" s="154"/>
      <c r="C121" s="66"/>
      <c r="D121" s="66"/>
      <c r="E121" s="66"/>
      <c r="CZ121" s="65"/>
      <c r="DA121" s="65"/>
      <c r="DB121" s="65"/>
      <c r="DC121" s="65"/>
      <c r="DD121" s="65"/>
      <c r="DE121" s="65"/>
    </row>
    <row r="122" spans="2:109" x14ac:dyDescent="0.25">
      <c r="B122" s="154"/>
      <c r="C122" s="66"/>
      <c r="D122" s="66"/>
      <c r="E122" s="66"/>
      <c r="CZ122" s="65"/>
      <c r="DA122" s="65"/>
      <c r="DB122" s="65"/>
      <c r="DC122" s="65"/>
      <c r="DD122" s="65"/>
      <c r="DE122" s="65"/>
    </row>
    <row r="123" spans="2:109" x14ac:dyDescent="0.25">
      <c r="B123" s="154"/>
      <c r="C123" s="66"/>
      <c r="D123" s="66"/>
      <c r="E123" s="66"/>
      <c r="CZ123" s="65"/>
      <c r="DA123" s="65"/>
      <c r="DB123" s="65"/>
      <c r="DC123" s="65"/>
      <c r="DD123" s="65"/>
      <c r="DE123" s="65"/>
    </row>
    <row r="124" spans="2:109" x14ac:dyDescent="0.25">
      <c r="B124" s="154"/>
      <c r="C124" s="66"/>
      <c r="D124" s="66"/>
      <c r="E124" s="66"/>
      <c r="CZ124" s="65"/>
      <c r="DA124" s="65"/>
      <c r="DB124" s="65"/>
      <c r="DC124" s="65"/>
      <c r="DD124" s="65"/>
      <c r="DE124" s="65"/>
    </row>
    <row r="125" spans="2:109" x14ac:dyDescent="0.25">
      <c r="B125" s="154"/>
      <c r="C125" s="66"/>
      <c r="D125" s="66"/>
      <c r="E125" s="66"/>
      <c r="CZ125" s="65"/>
      <c r="DA125" s="65"/>
      <c r="DB125" s="65"/>
      <c r="DC125" s="65"/>
      <c r="DD125" s="65"/>
      <c r="DE125" s="65"/>
    </row>
    <row r="126" spans="2:109" x14ac:dyDescent="0.25">
      <c r="B126" s="154"/>
      <c r="C126" s="66"/>
      <c r="D126" s="66"/>
      <c r="E126" s="66"/>
      <c r="CZ126" s="65"/>
      <c r="DA126" s="65"/>
      <c r="DB126" s="65"/>
      <c r="DC126" s="65"/>
      <c r="DD126" s="65"/>
      <c r="DE126" s="65"/>
    </row>
    <row r="127" spans="2:109" x14ac:dyDescent="0.25">
      <c r="B127" s="154"/>
      <c r="C127" s="66"/>
      <c r="D127" s="66"/>
      <c r="E127" s="66"/>
      <c r="CZ127" s="65"/>
      <c r="DA127" s="65"/>
      <c r="DB127" s="65"/>
      <c r="DC127" s="65"/>
      <c r="DD127" s="65"/>
      <c r="DE127" s="65"/>
    </row>
    <row r="128" spans="2:109" x14ac:dyDescent="0.25">
      <c r="B128" s="154"/>
      <c r="C128" s="66"/>
      <c r="D128" s="66"/>
      <c r="E128" s="66"/>
      <c r="CZ128" s="65"/>
      <c r="DA128" s="65"/>
      <c r="DB128" s="65"/>
      <c r="DC128" s="65"/>
      <c r="DD128" s="65"/>
      <c r="DE128" s="65"/>
    </row>
    <row r="129" spans="2:109" x14ac:dyDescent="0.25">
      <c r="B129" s="154"/>
      <c r="C129" s="66"/>
      <c r="D129" s="66"/>
      <c r="E129" s="66"/>
      <c r="CZ129" s="65"/>
      <c r="DA129" s="65"/>
      <c r="DB129" s="65"/>
      <c r="DC129" s="65"/>
      <c r="DD129" s="65"/>
      <c r="DE129" s="65"/>
    </row>
    <row r="130" spans="2:109" x14ac:dyDescent="0.25">
      <c r="B130" s="154"/>
      <c r="C130" s="66"/>
      <c r="D130" s="66"/>
      <c r="E130" s="66"/>
      <c r="CZ130" s="65"/>
      <c r="DA130" s="65"/>
      <c r="DB130" s="65"/>
      <c r="DC130" s="65"/>
      <c r="DD130" s="65"/>
      <c r="DE130" s="65"/>
    </row>
    <row r="131" spans="2:109" x14ac:dyDescent="0.25">
      <c r="B131" s="154"/>
      <c r="C131" s="66"/>
      <c r="D131" s="66"/>
      <c r="E131" s="66"/>
      <c r="CZ131" s="65"/>
      <c r="DA131" s="65"/>
      <c r="DB131" s="65"/>
      <c r="DC131" s="65"/>
      <c r="DD131" s="65"/>
      <c r="DE131" s="65"/>
    </row>
    <row r="132" spans="2:109" x14ac:dyDescent="0.25">
      <c r="B132" s="154"/>
      <c r="C132" s="66"/>
      <c r="D132" s="66"/>
      <c r="E132" s="66"/>
      <c r="CZ132" s="65"/>
      <c r="DA132" s="65"/>
      <c r="DB132" s="65"/>
      <c r="DC132" s="65"/>
      <c r="DD132" s="65"/>
      <c r="DE132" s="65"/>
    </row>
    <row r="133" spans="2:109" x14ac:dyDescent="0.25">
      <c r="B133" s="154"/>
      <c r="C133" s="66"/>
      <c r="D133" s="66"/>
      <c r="E133" s="66"/>
      <c r="CZ133" s="65"/>
      <c r="DA133" s="65"/>
      <c r="DB133" s="65"/>
      <c r="DC133" s="65"/>
      <c r="DD133" s="65"/>
      <c r="DE133" s="65"/>
    </row>
    <row r="134" spans="2:109" x14ac:dyDescent="0.25">
      <c r="B134" s="154"/>
      <c r="C134" s="66"/>
      <c r="D134" s="66"/>
      <c r="E134" s="66"/>
      <c r="CZ134" s="65"/>
      <c r="DA134" s="65"/>
      <c r="DB134" s="65"/>
      <c r="DC134" s="65"/>
      <c r="DD134" s="65"/>
      <c r="DE134" s="65"/>
    </row>
    <row r="135" spans="2:109" x14ac:dyDescent="0.25">
      <c r="B135" s="154"/>
      <c r="C135" s="66"/>
      <c r="D135" s="66"/>
      <c r="E135" s="66"/>
      <c r="CZ135" s="65"/>
      <c r="DA135" s="65"/>
      <c r="DB135" s="65"/>
      <c r="DC135" s="65"/>
      <c r="DD135" s="65"/>
      <c r="DE135" s="65"/>
    </row>
    <row r="136" spans="2:109" x14ac:dyDescent="0.25">
      <c r="B136" s="154"/>
      <c r="C136" s="66"/>
      <c r="D136" s="66"/>
      <c r="E136" s="66"/>
      <c r="CZ136" s="65"/>
      <c r="DA136" s="65"/>
      <c r="DB136" s="65"/>
      <c r="DC136" s="65"/>
      <c r="DD136" s="65"/>
      <c r="DE136" s="65"/>
    </row>
    <row r="137" spans="2:109" x14ac:dyDescent="0.25">
      <c r="B137" s="154"/>
      <c r="C137" s="66"/>
      <c r="D137" s="66"/>
      <c r="E137" s="66"/>
      <c r="CZ137" s="65"/>
      <c r="DA137" s="65"/>
      <c r="DB137" s="65"/>
      <c r="DC137" s="65"/>
      <c r="DD137" s="65"/>
      <c r="DE137" s="65"/>
    </row>
    <row r="138" spans="2:109" x14ac:dyDescent="0.25">
      <c r="B138" s="154"/>
      <c r="C138" s="66"/>
      <c r="D138" s="66"/>
      <c r="E138" s="66"/>
      <c r="CZ138" s="65"/>
      <c r="DA138" s="65"/>
      <c r="DB138" s="65"/>
      <c r="DC138" s="65"/>
      <c r="DD138" s="65"/>
      <c r="DE138" s="65"/>
    </row>
    <row r="139" spans="2:109" x14ac:dyDescent="0.25">
      <c r="B139" s="154"/>
      <c r="C139" s="66"/>
      <c r="D139" s="66"/>
      <c r="E139" s="66"/>
      <c r="CZ139" s="65"/>
      <c r="DA139" s="65"/>
      <c r="DB139" s="65"/>
      <c r="DC139" s="65"/>
      <c r="DD139" s="65"/>
      <c r="DE139" s="65"/>
    </row>
    <row r="140" spans="2:109" x14ac:dyDescent="0.25">
      <c r="B140" s="154"/>
      <c r="C140" s="66"/>
      <c r="D140" s="66"/>
      <c r="E140" s="66"/>
      <c r="CZ140" s="65"/>
      <c r="DA140" s="65"/>
      <c r="DB140" s="65"/>
      <c r="DC140" s="65"/>
      <c r="DD140" s="65"/>
      <c r="DE140" s="65"/>
    </row>
    <row r="141" spans="2:109" x14ac:dyDescent="0.25">
      <c r="B141" s="154"/>
      <c r="C141" s="66"/>
      <c r="D141" s="66"/>
      <c r="E141" s="66"/>
      <c r="CZ141" s="65"/>
      <c r="DA141" s="65"/>
      <c r="DB141" s="65"/>
      <c r="DC141" s="65"/>
      <c r="DD141" s="65"/>
      <c r="DE141" s="65"/>
    </row>
    <row r="142" spans="2:109" x14ac:dyDescent="0.25">
      <c r="B142" s="154"/>
      <c r="C142" s="66"/>
      <c r="D142" s="66"/>
      <c r="E142" s="66"/>
      <c r="CZ142" s="65"/>
      <c r="DA142" s="65"/>
      <c r="DB142" s="65"/>
      <c r="DC142" s="65"/>
      <c r="DD142" s="65"/>
      <c r="DE142" s="65"/>
    </row>
    <row r="143" spans="2:109" x14ac:dyDescent="0.25">
      <c r="B143" s="154"/>
      <c r="C143" s="66"/>
      <c r="D143" s="66"/>
      <c r="E143" s="66"/>
      <c r="CZ143" s="65"/>
      <c r="DA143" s="65"/>
      <c r="DB143" s="65"/>
      <c r="DC143" s="65"/>
      <c r="DD143" s="65"/>
      <c r="DE143" s="65"/>
    </row>
    <row r="144" spans="2:109" x14ac:dyDescent="0.25">
      <c r="B144" s="154"/>
      <c r="C144" s="66"/>
      <c r="D144" s="66"/>
      <c r="E144" s="66"/>
      <c r="CZ144" s="65"/>
      <c r="DA144" s="65"/>
      <c r="DB144" s="65"/>
      <c r="DC144" s="65"/>
      <c r="DD144" s="65"/>
      <c r="DE144" s="65"/>
    </row>
    <row r="145" spans="2:109" x14ac:dyDescent="0.25">
      <c r="B145" s="154"/>
      <c r="C145" s="66"/>
      <c r="D145" s="66"/>
      <c r="E145" s="66"/>
      <c r="CZ145" s="65"/>
      <c r="DA145" s="65"/>
      <c r="DB145" s="65"/>
      <c r="DC145" s="65"/>
      <c r="DD145" s="65"/>
      <c r="DE145" s="65"/>
    </row>
    <row r="146" spans="2:109" x14ac:dyDescent="0.25">
      <c r="B146" s="154"/>
      <c r="C146" s="66"/>
      <c r="D146" s="66"/>
      <c r="E146" s="66"/>
      <c r="CZ146" s="65"/>
      <c r="DA146" s="65"/>
      <c r="DB146" s="65"/>
      <c r="DC146" s="65"/>
      <c r="DD146" s="65"/>
      <c r="DE146" s="65"/>
    </row>
    <row r="147" spans="2:109" x14ac:dyDescent="0.25">
      <c r="B147" s="154"/>
      <c r="C147" s="66"/>
      <c r="D147" s="66"/>
      <c r="E147" s="66"/>
      <c r="CZ147" s="65"/>
      <c r="DA147" s="65"/>
      <c r="DB147" s="65"/>
      <c r="DC147" s="65"/>
      <c r="DD147" s="65"/>
      <c r="DE147" s="65"/>
    </row>
    <row r="148" spans="2:109" x14ac:dyDescent="0.25">
      <c r="B148" s="154"/>
      <c r="C148" s="66"/>
      <c r="D148" s="66"/>
      <c r="E148" s="66"/>
      <c r="CZ148" s="65"/>
      <c r="DA148" s="65"/>
      <c r="DB148" s="65"/>
      <c r="DC148" s="65"/>
      <c r="DD148" s="65"/>
      <c r="DE148" s="65"/>
    </row>
    <row r="149" spans="2:109" x14ac:dyDescent="0.25">
      <c r="B149" s="154"/>
      <c r="C149" s="66"/>
      <c r="D149" s="66"/>
      <c r="E149" s="66"/>
      <c r="CZ149" s="65"/>
      <c r="DA149" s="65"/>
      <c r="DB149" s="65"/>
      <c r="DC149" s="65"/>
      <c r="DD149" s="65"/>
      <c r="DE149" s="65"/>
    </row>
    <row r="150" spans="2:109" x14ac:dyDescent="0.25">
      <c r="B150" s="154"/>
      <c r="C150" s="66"/>
      <c r="D150" s="66"/>
      <c r="E150" s="66"/>
      <c r="CZ150" s="65"/>
      <c r="DA150" s="65"/>
      <c r="DB150" s="65"/>
      <c r="DC150" s="65"/>
      <c r="DD150" s="65"/>
      <c r="DE150" s="65"/>
    </row>
    <row r="151" spans="2:109" x14ac:dyDescent="0.25">
      <c r="B151" s="154"/>
      <c r="C151" s="66"/>
      <c r="D151" s="66"/>
      <c r="E151" s="66"/>
      <c r="CZ151" s="65"/>
      <c r="DA151" s="65"/>
      <c r="DB151" s="65"/>
      <c r="DC151" s="65"/>
      <c r="DD151" s="65"/>
      <c r="DE151" s="65"/>
    </row>
    <row r="152" spans="2:109" x14ac:dyDescent="0.25">
      <c r="B152" s="154"/>
      <c r="C152" s="66"/>
      <c r="D152" s="66"/>
      <c r="E152" s="66"/>
      <c r="CZ152" s="65"/>
      <c r="DA152" s="65"/>
      <c r="DB152" s="65"/>
      <c r="DC152" s="65"/>
      <c r="DD152" s="65"/>
      <c r="DE152" s="65"/>
    </row>
    <row r="153" spans="2:109" x14ac:dyDescent="0.25">
      <c r="B153" s="154"/>
      <c r="C153" s="66"/>
      <c r="D153" s="66"/>
      <c r="E153" s="66"/>
      <c r="CZ153" s="65"/>
      <c r="DA153" s="65"/>
      <c r="DB153" s="65"/>
      <c r="DC153" s="65"/>
      <c r="DD153" s="65"/>
      <c r="DE153" s="65"/>
    </row>
    <row r="154" spans="2:109" x14ac:dyDescent="0.25">
      <c r="B154" s="154"/>
      <c r="C154" s="66"/>
      <c r="D154" s="66"/>
      <c r="E154" s="66"/>
      <c r="CZ154" s="65"/>
      <c r="DA154" s="65"/>
      <c r="DB154" s="65"/>
      <c r="DC154" s="65"/>
      <c r="DD154" s="65"/>
      <c r="DE154" s="65"/>
    </row>
    <row r="155" spans="2:109" x14ac:dyDescent="0.25">
      <c r="B155" s="154"/>
      <c r="C155" s="66"/>
      <c r="D155" s="66"/>
      <c r="E155" s="66"/>
      <c r="CZ155" s="65"/>
      <c r="DA155" s="65"/>
      <c r="DB155" s="65"/>
      <c r="DC155" s="65"/>
      <c r="DD155" s="65"/>
      <c r="DE155" s="65"/>
    </row>
    <row r="156" spans="2:109" x14ac:dyDescent="0.25">
      <c r="B156" s="154"/>
      <c r="C156" s="66"/>
      <c r="D156" s="66"/>
      <c r="E156" s="66"/>
      <c r="CZ156" s="65"/>
      <c r="DA156" s="65"/>
      <c r="DB156" s="65"/>
      <c r="DC156" s="65"/>
      <c r="DD156" s="65"/>
      <c r="DE156" s="65"/>
    </row>
    <row r="157" spans="2:109" x14ac:dyDescent="0.25">
      <c r="B157" s="154"/>
      <c r="C157" s="66"/>
      <c r="D157" s="66"/>
      <c r="E157" s="66"/>
      <c r="CZ157" s="65"/>
      <c r="DA157" s="65"/>
      <c r="DB157" s="65"/>
      <c r="DC157" s="65"/>
      <c r="DD157" s="65"/>
      <c r="DE157" s="65"/>
    </row>
    <row r="158" spans="2:109" x14ac:dyDescent="0.25">
      <c r="B158" s="154"/>
      <c r="C158" s="66"/>
      <c r="D158" s="66"/>
      <c r="E158" s="66"/>
      <c r="CZ158" s="65"/>
      <c r="DA158" s="65"/>
      <c r="DB158" s="65"/>
      <c r="DC158" s="65"/>
      <c r="DD158" s="65"/>
      <c r="DE158" s="65"/>
    </row>
    <row r="159" spans="2:109" x14ac:dyDescent="0.25">
      <c r="B159" s="154"/>
      <c r="C159" s="66"/>
      <c r="D159" s="66"/>
      <c r="E159" s="66"/>
      <c r="CZ159" s="65"/>
      <c r="DA159" s="65"/>
      <c r="DB159" s="65"/>
      <c r="DC159" s="65"/>
      <c r="DD159" s="65"/>
      <c r="DE159" s="65"/>
    </row>
    <row r="160" spans="2:109" x14ac:dyDescent="0.25">
      <c r="B160" s="154"/>
      <c r="C160" s="66"/>
      <c r="D160" s="66"/>
      <c r="E160" s="66"/>
      <c r="CZ160" s="65"/>
      <c r="DA160" s="65"/>
      <c r="DB160" s="65"/>
      <c r="DC160" s="65"/>
      <c r="DD160" s="65"/>
      <c r="DE160" s="65"/>
    </row>
    <row r="161" spans="2:109" x14ac:dyDescent="0.25">
      <c r="B161" s="154"/>
      <c r="C161" s="66"/>
      <c r="D161" s="66"/>
      <c r="E161" s="66"/>
      <c r="CZ161" s="65"/>
      <c r="DA161" s="65"/>
      <c r="DB161" s="65"/>
      <c r="DC161" s="65"/>
      <c r="DD161" s="65"/>
      <c r="DE161" s="65"/>
    </row>
    <row r="162" spans="2:109" x14ac:dyDescent="0.25">
      <c r="B162" s="154"/>
      <c r="C162" s="66"/>
      <c r="D162" s="66"/>
      <c r="E162" s="66"/>
      <c r="CZ162" s="65"/>
      <c r="DA162" s="65"/>
      <c r="DB162" s="65"/>
      <c r="DC162" s="65"/>
      <c r="DD162" s="65"/>
      <c r="DE162" s="65"/>
    </row>
    <row r="163" spans="2:109" x14ac:dyDescent="0.25">
      <c r="B163" s="154"/>
      <c r="C163" s="66"/>
      <c r="D163" s="66"/>
      <c r="E163" s="66"/>
      <c r="CZ163" s="65"/>
      <c r="DA163" s="65"/>
      <c r="DB163" s="65"/>
      <c r="DC163" s="65"/>
      <c r="DD163" s="65"/>
      <c r="DE163" s="65"/>
    </row>
    <row r="164" spans="2:109" x14ac:dyDescent="0.25">
      <c r="B164" s="154"/>
      <c r="C164" s="66"/>
      <c r="D164" s="66"/>
      <c r="E164" s="66"/>
      <c r="CZ164" s="65"/>
      <c r="DA164" s="65"/>
      <c r="DB164" s="65"/>
      <c r="DC164" s="65"/>
      <c r="DD164" s="65"/>
      <c r="DE164" s="65"/>
    </row>
    <row r="165" spans="2:109" x14ac:dyDescent="0.25">
      <c r="B165" s="154"/>
      <c r="C165" s="66"/>
      <c r="D165" s="66"/>
      <c r="E165" s="66"/>
      <c r="CZ165" s="65"/>
      <c r="DA165" s="65"/>
      <c r="DB165" s="65"/>
      <c r="DC165" s="65"/>
      <c r="DD165" s="65"/>
      <c r="DE165" s="65"/>
    </row>
    <row r="166" spans="2:109" x14ac:dyDescent="0.25">
      <c r="B166" s="154"/>
      <c r="C166" s="66"/>
      <c r="D166" s="66"/>
      <c r="E166" s="66"/>
      <c r="CZ166" s="65"/>
      <c r="DA166" s="65"/>
      <c r="DB166" s="65"/>
      <c r="DC166" s="65"/>
      <c r="DD166" s="65"/>
      <c r="DE166" s="65"/>
    </row>
    <row r="167" spans="2:109" x14ac:dyDescent="0.25">
      <c r="B167" s="154"/>
      <c r="C167" s="66"/>
      <c r="D167" s="66"/>
      <c r="E167" s="66"/>
      <c r="CZ167" s="65"/>
      <c r="DA167" s="65"/>
      <c r="DB167" s="65"/>
      <c r="DC167" s="65"/>
      <c r="DD167" s="65"/>
      <c r="DE167" s="65"/>
    </row>
    <row r="168" spans="2:109" x14ac:dyDescent="0.25">
      <c r="B168" s="154"/>
      <c r="C168" s="66"/>
      <c r="D168" s="66"/>
      <c r="E168" s="66"/>
      <c r="CZ168" s="65"/>
      <c r="DA168" s="65"/>
      <c r="DB168" s="65"/>
      <c r="DC168" s="65"/>
      <c r="DD168" s="65"/>
      <c r="DE168" s="65"/>
    </row>
    <row r="169" spans="2:109" x14ac:dyDescent="0.25">
      <c r="B169" s="154"/>
      <c r="C169" s="66"/>
      <c r="D169" s="66"/>
      <c r="E169" s="66"/>
      <c r="CZ169" s="65"/>
      <c r="DA169" s="65"/>
      <c r="DB169" s="65"/>
      <c r="DC169" s="65"/>
      <c r="DD169" s="65"/>
      <c r="DE169" s="65"/>
    </row>
    <row r="170" spans="2:109" x14ac:dyDescent="0.25">
      <c r="B170" s="154"/>
      <c r="C170" s="66"/>
      <c r="D170" s="66"/>
      <c r="E170" s="66"/>
      <c r="CZ170" s="65"/>
      <c r="DA170" s="65"/>
      <c r="DB170" s="65"/>
      <c r="DC170" s="65"/>
      <c r="DD170" s="65"/>
      <c r="DE170" s="65"/>
    </row>
    <row r="171" spans="2:109" x14ac:dyDescent="0.25">
      <c r="B171" s="154"/>
      <c r="C171" s="66"/>
      <c r="D171" s="66"/>
      <c r="E171" s="66"/>
      <c r="CZ171" s="65"/>
      <c r="DA171" s="65"/>
      <c r="DB171" s="65"/>
      <c r="DC171" s="65"/>
      <c r="DD171" s="65"/>
      <c r="DE171" s="65"/>
    </row>
    <row r="172" spans="2:109" x14ac:dyDescent="0.25">
      <c r="B172" s="154"/>
      <c r="C172" s="66"/>
      <c r="D172" s="66"/>
      <c r="E172" s="66"/>
      <c r="CZ172" s="65"/>
      <c r="DA172" s="65"/>
      <c r="DB172" s="65"/>
      <c r="DC172" s="65"/>
      <c r="DD172" s="65"/>
      <c r="DE172" s="65"/>
    </row>
    <row r="173" spans="2:109" x14ac:dyDescent="0.25">
      <c r="B173" s="154"/>
      <c r="C173" s="66"/>
      <c r="D173" s="66"/>
      <c r="E173" s="66"/>
      <c r="CZ173" s="65"/>
      <c r="DA173" s="65"/>
      <c r="DB173" s="65"/>
      <c r="DC173" s="65"/>
      <c r="DD173" s="65"/>
      <c r="DE173" s="65"/>
    </row>
    <row r="174" spans="2:109" x14ac:dyDescent="0.25">
      <c r="B174" s="154"/>
      <c r="C174" s="66"/>
      <c r="D174" s="66"/>
      <c r="E174" s="66"/>
      <c r="CZ174" s="65"/>
      <c r="DA174" s="65"/>
      <c r="DB174" s="65"/>
      <c r="DC174" s="65"/>
      <c r="DD174" s="65"/>
      <c r="DE174" s="65"/>
    </row>
    <row r="175" spans="2:109" x14ac:dyDescent="0.25">
      <c r="B175" s="154"/>
      <c r="C175" s="66"/>
      <c r="D175" s="66"/>
      <c r="E175" s="66"/>
      <c r="CZ175" s="65"/>
      <c r="DA175" s="65"/>
      <c r="DB175" s="65"/>
      <c r="DC175" s="65"/>
      <c r="DD175" s="65"/>
      <c r="DE175" s="65"/>
    </row>
    <row r="176" spans="2:109" x14ac:dyDescent="0.25">
      <c r="B176" s="154"/>
      <c r="C176" s="66"/>
      <c r="D176" s="66"/>
      <c r="E176" s="66"/>
      <c r="CZ176" s="65"/>
      <c r="DA176" s="65"/>
      <c r="DB176" s="65"/>
      <c r="DC176" s="65"/>
      <c r="DD176" s="65"/>
      <c r="DE176" s="65"/>
    </row>
    <row r="177" spans="2:109" x14ac:dyDescent="0.25">
      <c r="B177" s="154"/>
      <c r="C177" s="66"/>
      <c r="D177" s="66"/>
      <c r="E177" s="66"/>
      <c r="CZ177" s="65"/>
      <c r="DA177" s="65"/>
      <c r="DB177" s="65"/>
      <c r="DC177" s="65"/>
      <c r="DD177" s="65"/>
      <c r="DE177" s="65"/>
    </row>
    <row r="178" spans="2:109" x14ac:dyDescent="0.25">
      <c r="B178" s="154"/>
      <c r="C178" s="66"/>
      <c r="D178" s="66"/>
      <c r="E178" s="66"/>
      <c r="CZ178" s="65"/>
      <c r="DA178" s="65"/>
      <c r="DB178" s="65"/>
      <c r="DC178" s="65"/>
      <c r="DD178" s="65"/>
      <c r="DE178" s="65"/>
    </row>
    <row r="179" spans="2:109" x14ac:dyDescent="0.25">
      <c r="B179" s="154"/>
      <c r="C179" s="66"/>
      <c r="D179" s="66"/>
      <c r="E179" s="66"/>
      <c r="CZ179" s="65"/>
      <c r="DA179" s="65"/>
      <c r="DB179" s="65"/>
      <c r="DC179" s="65"/>
      <c r="DD179" s="65"/>
      <c r="DE179" s="65"/>
    </row>
    <row r="180" spans="2:109" x14ac:dyDescent="0.25">
      <c r="B180" s="154"/>
      <c r="C180" s="66"/>
      <c r="D180" s="66"/>
      <c r="E180" s="66"/>
      <c r="CZ180" s="65"/>
      <c r="DA180" s="65"/>
      <c r="DB180" s="65"/>
      <c r="DC180" s="65"/>
      <c r="DD180" s="65"/>
      <c r="DE180" s="65"/>
    </row>
    <row r="181" spans="2:109" x14ac:dyDescent="0.25">
      <c r="B181" s="154"/>
      <c r="C181" s="66"/>
      <c r="D181" s="66"/>
      <c r="E181" s="66"/>
      <c r="CZ181" s="65"/>
      <c r="DA181" s="65"/>
      <c r="DB181" s="65"/>
      <c r="DC181" s="65"/>
      <c r="DD181" s="65"/>
      <c r="DE181" s="65"/>
    </row>
    <row r="182" spans="2:109" x14ac:dyDescent="0.25">
      <c r="B182" s="154"/>
      <c r="C182" s="66"/>
      <c r="D182" s="66"/>
      <c r="E182" s="66"/>
      <c r="CZ182" s="65"/>
      <c r="DA182" s="65"/>
      <c r="DB182" s="65"/>
      <c r="DC182" s="65"/>
      <c r="DD182" s="65"/>
      <c r="DE182" s="65"/>
    </row>
    <row r="183" spans="2:109" x14ac:dyDescent="0.25">
      <c r="B183" s="154"/>
      <c r="C183" s="66"/>
      <c r="D183" s="66"/>
      <c r="E183" s="66"/>
      <c r="CZ183" s="65"/>
      <c r="DA183" s="65"/>
      <c r="DB183" s="65"/>
      <c r="DC183" s="65"/>
      <c r="DD183" s="65"/>
      <c r="DE183" s="65"/>
    </row>
    <row r="184" spans="2:109" x14ac:dyDescent="0.25">
      <c r="B184" s="154"/>
      <c r="C184" s="66"/>
      <c r="D184" s="66"/>
      <c r="E184" s="66"/>
      <c r="CZ184" s="65"/>
      <c r="DA184" s="65"/>
      <c r="DB184" s="65"/>
      <c r="DC184" s="65"/>
      <c r="DD184" s="65"/>
      <c r="DE184" s="65"/>
    </row>
    <row r="185" spans="2:109" x14ac:dyDescent="0.25">
      <c r="B185" s="154"/>
      <c r="C185" s="66"/>
      <c r="D185" s="66"/>
      <c r="E185" s="66"/>
      <c r="CZ185" s="65"/>
      <c r="DA185" s="65"/>
      <c r="DB185" s="65"/>
      <c r="DC185" s="65"/>
      <c r="DD185" s="65"/>
      <c r="DE185" s="65"/>
    </row>
    <row r="186" spans="2:109" x14ac:dyDescent="0.25">
      <c r="B186" s="154"/>
      <c r="C186" s="66"/>
      <c r="D186" s="66"/>
      <c r="E186" s="66"/>
      <c r="CZ186" s="65"/>
      <c r="DA186" s="65"/>
      <c r="DB186" s="65"/>
      <c r="DC186" s="65"/>
      <c r="DD186" s="65"/>
      <c r="DE186" s="65"/>
    </row>
    <row r="187" spans="2:109" x14ac:dyDescent="0.25">
      <c r="B187" s="154"/>
      <c r="C187" s="66"/>
      <c r="D187" s="66"/>
      <c r="E187" s="66"/>
      <c r="CZ187" s="65"/>
      <c r="DA187" s="65"/>
      <c r="DB187" s="65"/>
      <c r="DC187" s="65"/>
      <c r="DD187" s="65"/>
      <c r="DE187" s="65"/>
    </row>
    <row r="188" spans="2:109" x14ac:dyDescent="0.25">
      <c r="B188" s="154"/>
      <c r="C188" s="66"/>
      <c r="D188" s="66"/>
      <c r="E188" s="66"/>
      <c r="CZ188" s="65"/>
      <c r="DA188" s="65"/>
      <c r="DB188" s="65"/>
      <c r="DC188" s="65"/>
      <c r="DD188" s="65"/>
      <c r="DE188" s="65"/>
    </row>
    <row r="189" spans="2:109" x14ac:dyDescent="0.25">
      <c r="B189" s="154"/>
      <c r="C189" s="66"/>
      <c r="D189" s="66"/>
      <c r="E189" s="66"/>
      <c r="CZ189" s="65"/>
      <c r="DA189" s="65"/>
      <c r="DB189" s="65"/>
      <c r="DC189" s="65"/>
      <c r="DD189" s="65"/>
      <c r="DE189" s="65"/>
    </row>
    <row r="190" spans="2:109" x14ac:dyDescent="0.25">
      <c r="B190" s="154"/>
      <c r="C190" s="66"/>
      <c r="D190" s="66"/>
      <c r="E190" s="66"/>
      <c r="CZ190" s="65"/>
      <c r="DA190" s="65"/>
      <c r="DB190" s="65"/>
      <c r="DC190" s="65"/>
      <c r="DD190" s="65"/>
      <c r="DE190" s="65"/>
    </row>
    <row r="191" spans="2:109" x14ac:dyDescent="0.25">
      <c r="B191" s="154"/>
      <c r="C191" s="66"/>
      <c r="D191" s="66"/>
      <c r="E191" s="66"/>
      <c r="CZ191" s="65"/>
      <c r="DA191" s="65"/>
      <c r="DB191" s="65"/>
      <c r="DC191" s="65"/>
      <c r="DD191" s="65"/>
      <c r="DE191" s="65"/>
    </row>
    <row r="192" spans="2:109" x14ac:dyDescent="0.25">
      <c r="B192" s="154"/>
      <c r="C192" s="66"/>
      <c r="D192" s="66"/>
      <c r="E192" s="66"/>
      <c r="CZ192" s="65"/>
      <c r="DA192" s="65"/>
      <c r="DB192" s="65"/>
      <c r="DC192" s="65"/>
      <c r="DD192" s="65"/>
      <c r="DE192" s="65"/>
    </row>
    <row r="193" spans="2:109" x14ac:dyDescent="0.25">
      <c r="B193" s="154"/>
      <c r="C193" s="66"/>
      <c r="D193" s="66"/>
      <c r="E193" s="66"/>
      <c r="CZ193" s="65"/>
      <c r="DA193" s="65"/>
      <c r="DB193" s="65"/>
      <c r="DC193" s="65"/>
      <c r="DD193" s="65"/>
      <c r="DE193" s="65"/>
    </row>
    <row r="194" spans="2:109" x14ac:dyDescent="0.25">
      <c r="B194" s="154"/>
      <c r="C194" s="66"/>
      <c r="D194" s="66"/>
      <c r="E194" s="66"/>
      <c r="CZ194" s="65"/>
      <c r="DA194" s="65"/>
      <c r="DB194" s="65"/>
      <c r="DC194" s="65"/>
      <c r="DD194" s="65"/>
      <c r="DE194" s="65"/>
    </row>
    <row r="195" spans="2:109" x14ac:dyDescent="0.25">
      <c r="B195" s="154"/>
      <c r="C195" s="66"/>
      <c r="D195" s="66"/>
      <c r="E195" s="66"/>
      <c r="CZ195" s="65"/>
      <c r="DA195" s="65"/>
      <c r="DB195" s="65"/>
      <c r="DC195" s="65"/>
      <c r="DD195" s="65"/>
      <c r="DE195" s="65"/>
    </row>
    <row r="196" spans="2:109" x14ac:dyDescent="0.25">
      <c r="B196" s="154"/>
      <c r="C196" s="66"/>
      <c r="D196" s="66"/>
      <c r="E196" s="66"/>
      <c r="CZ196" s="65"/>
      <c r="DA196" s="65"/>
      <c r="DB196" s="65"/>
      <c r="DC196" s="65"/>
      <c r="DD196" s="65"/>
      <c r="DE196" s="65"/>
    </row>
    <row r="197" spans="2:109" x14ac:dyDescent="0.25">
      <c r="B197" s="154"/>
      <c r="C197" s="66"/>
      <c r="D197" s="66"/>
      <c r="E197" s="66"/>
      <c r="CZ197" s="65"/>
      <c r="DA197" s="65"/>
      <c r="DB197" s="65"/>
      <c r="DC197" s="65"/>
      <c r="DD197" s="65"/>
      <c r="DE197" s="65"/>
    </row>
    <row r="198" spans="2:109" x14ac:dyDescent="0.25">
      <c r="B198" s="154"/>
      <c r="C198" s="66"/>
      <c r="D198" s="66"/>
      <c r="E198" s="66"/>
      <c r="CZ198" s="65"/>
      <c r="DA198" s="65"/>
      <c r="DB198" s="65"/>
      <c r="DC198" s="65"/>
      <c r="DD198" s="65"/>
      <c r="DE198" s="65"/>
    </row>
    <row r="199" spans="2:109" x14ac:dyDescent="0.25">
      <c r="B199" s="154"/>
      <c r="C199" s="66"/>
      <c r="D199" s="66"/>
      <c r="E199" s="66"/>
      <c r="CZ199" s="65"/>
      <c r="DA199" s="65"/>
      <c r="DB199" s="65"/>
      <c r="DC199" s="65"/>
      <c r="DD199" s="65"/>
      <c r="DE199" s="65"/>
    </row>
    <row r="200" spans="2:109" x14ac:dyDescent="0.25">
      <c r="B200" s="154"/>
      <c r="C200" s="66"/>
      <c r="D200" s="66"/>
      <c r="E200" s="66"/>
      <c r="CZ200" s="65"/>
      <c r="DA200" s="65"/>
      <c r="DB200" s="65"/>
      <c r="DC200" s="65"/>
      <c r="DD200" s="65"/>
      <c r="DE200" s="65"/>
    </row>
    <row r="201" spans="2:109" x14ac:dyDescent="0.25">
      <c r="B201" s="154"/>
      <c r="C201" s="66"/>
      <c r="D201" s="66"/>
      <c r="E201" s="66"/>
      <c r="CZ201" s="65"/>
      <c r="DA201" s="65"/>
      <c r="DB201" s="65"/>
      <c r="DC201" s="65"/>
      <c r="DD201" s="65"/>
      <c r="DE201" s="65"/>
    </row>
    <row r="202" spans="2:109" x14ac:dyDescent="0.25">
      <c r="B202" s="154"/>
      <c r="C202" s="66"/>
      <c r="D202" s="66"/>
      <c r="E202" s="66"/>
      <c r="CZ202" s="65"/>
      <c r="DA202" s="65"/>
      <c r="DB202" s="65"/>
      <c r="DC202" s="65"/>
      <c r="DD202" s="65"/>
      <c r="DE202" s="65"/>
    </row>
    <row r="203" spans="2:109" x14ac:dyDescent="0.25">
      <c r="B203" s="154"/>
      <c r="C203" s="66"/>
      <c r="D203" s="66"/>
      <c r="E203" s="66"/>
      <c r="CZ203" s="65"/>
      <c r="DA203" s="65"/>
      <c r="DB203" s="65"/>
      <c r="DC203" s="65"/>
      <c r="DD203" s="65"/>
      <c r="DE203" s="65"/>
    </row>
    <row r="204" spans="2:109" x14ac:dyDescent="0.25">
      <c r="B204" s="154"/>
      <c r="C204" s="66"/>
      <c r="D204" s="66"/>
      <c r="E204" s="66"/>
      <c r="CZ204" s="65"/>
      <c r="DA204" s="65"/>
      <c r="DB204" s="65"/>
      <c r="DC204" s="65"/>
      <c r="DD204" s="65"/>
      <c r="DE204" s="65"/>
    </row>
    <row r="205" spans="2:109" x14ac:dyDescent="0.25">
      <c r="B205" s="154"/>
      <c r="C205" s="66"/>
      <c r="D205" s="66"/>
      <c r="E205" s="66"/>
      <c r="CZ205" s="65"/>
      <c r="DA205" s="65"/>
      <c r="DB205" s="65"/>
      <c r="DC205" s="65"/>
      <c r="DD205" s="65"/>
      <c r="DE205" s="65"/>
    </row>
    <row r="206" spans="2:109" x14ac:dyDescent="0.25">
      <c r="B206" s="154"/>
      <c r="C206" s="66"/>
      <c r="D206" s="66"/>
      <c r="E206" s="66"/>
      <c r="CZ206" s="65"/>
      <c r="DA206" s="65"/>
      <c r="DB206" s="65"/>
      <c r="DC206" s="65"/>
      <c r="DD206" s="65"/>
      <c r="DE206" s="65"/>
    </row>
    <row r="207" spans="2:109" x14ac:dyDescent="0.25">
      <c r="B207" s="154"/>
      <c r="C207" s="66"/>
      <c r="D207" s="66"/>
      <c r="E207" s="66"/>
      <c r="CZ207" s="65"/>
      <c r="DA207" s="65"/>
      <c r="DB207" s="65"/>
      <c r="DC207" s="65"/>
      <c r="DD207" s="65"/>
      <c r="DE207" s="65"/>
    </row>
    <row r="208" spans="2:109" x14ac:dyDescent="0.25">
      <c r="B208" s="154"/>
      <c r="C208" s="66"/>
      <c r="D208" s="66"/>
      <c r="E208" s="66"/>
      <c r="CZ208" s="65"/>
      <c r="DA208" s="65"/>
      <c r="DB208" s="65"/>
      <c r="DC208" s="65"/>
      <c r="DD208" s="65"/>
      <c r="DE208" s="65"/>
    </row>
    <row r="209" spans="2:109" x14ac:dyDescent="0.25">
      <c r="B209" s="154"/>
      <c r="C209" s="66"/>
      <c r="D209" s="66"/>
      <c r="E209" s="66"/>
      <c r="CZ209" s="65"/>
      <c r="DA209" s="65"/>
      <c r="DB209" s="65"/>
      <c r="DC209" s="65"/>
      <c r="DD209" s="65"/>
      <c r="DE209" s="65"/>
    </row>
    <row r="210" spans="2:109" x14ac:dyDescent="0.25">
      <c r="B210" s="154"/>
      <c r="C210" s="66"/>
      <c r="D210" s="66"/>
      <c r="E210" s="66"/>
      <c r="CZ210" s="65"/>
      <c r="DA210" s="65"/>
      <c r="DB210" s="65"/>
      <c r="DC210" s="65"/>
      <c r="DD210" s="65"/>
      <c r="DE210" s="65"/>
    </row>
    <row r="211" spans="2:109" x14ac:dyDescent="0.25">
      <c r="B211" s="154"/>
      <c r="C211" s="66"/>
      <c r="D211" s="66"/>
      <c r="E211" s="66"/>
      <c r="CZ211" s="65"/>
      <c r="DA211" s="65"/>
      <c r="DB211" s="65"/>
      <c r="DC211" s="65"/>
      <c r="DD211" s="65"/>
      <c r="DE211" s="65"/>
    </row>
    <row r="212" spans="2:109" x14ac:dyDescent="0.25">
      <c r="B212" s="154"/>
      <c r="C212" s="66"/>
      <c r="D212" s="66"/>
      <c r="E212" s="66"/>
      <c r="CZ212" s="65"/>
      <c r="DA212" s="65"/>
      <c r="DB212" s="65"/>
      <c r="DC212" s="65"/>
      <c r="DD212" s="65"/>
      <c r="DE212" s="65"/>
    </row>
    <row r="213" spans="2:109" x14ac:dyDescent="0.25">
      <c r="B213" s="154"/>
      <c r="C213" s="66"/>
      <c r="D213" s="66"/>
      <c r="E213" s="66"/>
      <c r="CZ213" s="65"/>
      <c r="DA213" s="65"/>
      <c r="DB213" s="65"/>
      <c r="DC213" s="65"/>
      <c r="DD213" s="65"/>
      <c r="DE213" s="65"/>
    </row>
    <row r="214" spans="2:109" x14ac:dyDescent="0.25">
      <c r="B214" s="154"/>
      <c r="C214" s="66"/>
      <c r="D214" s="66"/>
      <c r="E214" s="66"/>
      <c r="CZ214" s="65"/>
      <c r="DA214" s="65"/>
      <c r="DB214" s="65"/>
      <c r="DC214" s="65"/>
      <c r="DD214" s="65"/>
      <c r="DE214" s="65"/>
    </row>
  </sheetData>
  <mergeCells count="25">
    <mergeCell ref="CI1:CL1"/>
    <mergeCell ref="BC1:BF1"/>
    <mergeCell ref="AQ1:AT1"/>
    <mergeCell ref="AY1:BB1"/>
    <mergeCell ref="CU1:CX1"/>
    <mergeCell ref="BG1:BJ1"/>
    <mergeCell ref="AU1:AX1"/>
    <mergeCell ref="BK1:BN1"/>
    <mergeCell ref="CM1:CP1"/>
    <mergeCell ref="CQ1:CT1"/>
    <mergeCell ref="C1:F1"/>
    <mergeCell ref="AI1:AL1"/>
    <mergeCell ref="AM1:AP1"/>
    <mergeCell ref="K1:N1"/>
    <mergeCell ref="CE1:CH1"/>
    <mergeCell ref="AE1:AH1"/>
    <mergeCell ref="W1:Z1"/>
    <mergeCell ref="O1:R1"/>
    <mergeCell ref="S1:V1"/>
    <mergeCell ref="AA1:AD1"/>
    <mergeCell ref="BS1:BV1"/>
    <mergeCell ref="BW1:BZ1"/>
    <mergeCell ref="CA1:CD1"/>
    <mergeCell ref="BO1:BR1"/>
    <mergeCell ref="G1:J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7"/>
  <sheetViews>
    <sheetView workbookViewId="0">
      <selection activeCell="P29" sqref="P29"/>
    </sheetView>
  </sheetViews>
  <sheetFormatPr defaultRowHeight="15" x14ac:dyDescent="0.25"/>
  <cols>
    <col min="1" max="1" width="24.140625" customWidth="1"/>
    <col min="2" max="11" width="12.7109375" customWidth="1"/>
    <col min="12" max="12" width="12.7109375" style="116" customWidth="1"/>
    <col min="13" max="18" width="12.7109375" customWidth="1"/>
  </cols>
  <sheetData>
    <row r="1" spans="1:10" s="116" customFormat="1" x14ac:dyDescent="0.25">
      <c r="B1" s="225" t="s">
        <v>707</v>
      </c>
      <c r="C1" s="225"/>
      <c r="D1" s="225"/>
      <c r="E1" s="225"/>
      <c r="F1" s="225"/>
      <c r="G1" s="225"/>
    </row>
    <row r="2" spans="1:10" x14ac:dyDescent="0.25">
      <c r="A2" s="84" t="s">
        <v>700</v>
      </c>
      <c r="B2" s="84" t="s">
        <v>708</v>
      </c>
      <c r="C2" s="84" t="s">
        <v>709</v>
      </c>
      <c r="D2" s="84" t="s">
        <v>710</v>
      </c>
      <c r="E2" s="84" t="s">
        <v>711</v>
      </c>
      <c r="F2" s="84" t="s">
        <v>712</v>
      </c>
      <c r="G2" s="84" t="s">
        <v>713</v>
      </c>
    </row>
    <row r="3" spans="1:10" x14ac:dyDescent="0.25">
      <c r="A3" s="65" t="str">
        <f>'Div + Recharge by NRD Fall'!A2</f>
        <v>Pathfinder</v>
      </c>
      <c r="B3" s="68">
        <f>'Div + Recharge by NRD Spring '!B2</f>
        <v>12718.202000000003</v>
      </c>
      <c r="C3" s="68">
        <f>'Div + Recharge by NRD Fall'!B2</f>
        <v>0</v>
      </c>
      <c r="D3" s="68">
        <f>SUM(B3:C3)</f>
        <v>12718.202000000003</v>
      </c>
      <c r="E3" s="68">
        <f>'Total Recharge by NRD 2011'!D2</f>
        <v>5087.2808000000014</v>
      </c>
      <c r="F3" s="68">
        <f>'Fall Response'!BV54+'Spring Response'!BV55</f>
        <v>178.08568687437301</v>
      </c>
      <c r="G3" s="68">
        <f>'Fall Response'!BV53+'Spring Response'!BV54</f>
        <v>1689.7312370613795</v>
      </c>
      <c r="J3" s="117"/>
    </row>
    <row r="4" spans="1:10" x14ac:dyDescent="0.25">
      <c r="A4" s="65" t="str">
        <f>'Div + Recharge by NRD Fall'!A3</f>
        <v>Farmer's</v>
      </c>
      <c r="B4" s="68">
        <f>'Div + Recharge by NRD Spring '!B3</f>
        <v>18424.731499999998</v>
      </c>
      <c r="C4" s="68">
        <f>'Div + Recharge by NRD Fall'!B3</f>
        <v>0</v>
      </c>
      <c r="D4" s="68">
        <f t="shared" ref="D4:D26" si="0">SUM(B4:C4)</f>
        <v>18424.731499999998</v>
      </c>
      <c r="E4" s="68">
        <f>'Total Recharge by NRD 2011'!D3</f>
        <v>8659.6238049999993</v>
      </c>
      <c r="F4" s="68">
        <f>'Fall Response'!BZ54+'Spring Response'!BZ55</f>
        <v>1470.3446038466805</v>
      </c>
      <c r="G4" s="68">
        <f>'Fall Response'!BZ53+'Spring Response'!BZ54</f>
        <v>4470.6011178488097</v>
      </c>
    </row>
    <row r="5" spans="1:10" x14ac:dyDescent="0.25">
      <c r="A5" s="65" t="str">
        <f>'Div + Recharge by NRD Fall'!A4</f>
        <v>Enterprise</v>
      </c>
      <c r="B5" s="68">
        <f>'Div + Recharge by NRD Spring '!B4</f>
        <v>2483.3419999999996</v>
      </c>
      <c r="C5" s="68">
        <f>'Div + Recharge by NRD Fall'!B4</f>
        <v>0</v>
      </c>
      <c r="D5" s="68">
        <f t="shared" si="0"/>
        <v>2483.3419999999996</v>
      </c>
      <c r="E5" s="68">
        <f>'Total Recharge by NRD 2011'!D4</f>
        <v>1639.0057199999999</v>
      </c>
      <c r="F5" s="68">
        <f>'Fall Response'!CD54+'Spring Response'!CD55</f>
        <v>278.291906247057</v>
      </c>
      <c r="G5" s="68">
        <f>'Fall Response'!CD53+'Spring Response'!CD54</f>
        <v>846.15001401814277</v>
      </c>
    </row>
    <row r="6" spans="1:10" x14ac:dyDescent="0.25">
      <c r="A6" s="65" t="str">
        <f>'Div + Recharge by NRD Fall'!A5</f>
        <v>Winters Creek</v>
      </c>
      <c r="B6" s="65"/>
      <c r="C6" s="68">
        <f>'Div + Recharge by NRD Fall'!B5</f>
        <v>882.2211299999999</v>
      </c>
      <c r="D6" s="68">
        <f t="shared" si="0"/>
        <v>882.2211299999999</v>
      </c>
      <c r="E6" s="68">
        <f>'Total Recharge by NRD 2011'!D5</f>
        <v>42.346614239999987</v>
      </c>
      <c r="F6" s="68">
        <f>'Fall Response'!BR54+'Spring Response'!BR55</f>
        <v>7.1901640465039787</v>
      </c>
      <c r="G6" s="68">
        <f>'Fall Response'!BR53+'Spring Response'!BR54</f>
        <v>21.861783516409499</v>
      </c>
    </row>
    <row r="7" spans="1:10" x14ac:dyDescent="0.25">
      <c r="A7" s="65" t="str">
        <f>'Div + Recharge by NRD Fall'!A6</f>
        <v xml:space="preserve">Central </v>
      </c>
      <c r="B7" s="68">
        <f>'Div + Recharge by NRD Spring '!B5</f>
        <v>523.64400000000012</v>
      </c>
      <c r="C7" s="68">
        <f>'Div + Recharge by NRD Fall'!B6</f>
        <v>1021.6810150000001</v>
      </c>
      <c r="D7" s="68">
        <f t="shared" si="0"/>
        <v>1545.3250150000003</v>
      </c>
      <c r="E7" s="68">
        <f>'Total Recharge by NRD 2011'!D6</f>
        <v>330.79316823132331</v>
      </c>
      <c r="F7" s="68">
        <f>'Fall Response'!J54+'Spring Response'!J55</f>
        <v>56.166406399483691</v>
      </c>
      <c r="G7" s="68">
        <f>'Fall Response'!J53+'Spring Response'!J54</f>
        <v>170.77465961256081</v>
      </c>
    </row>
    <row r="8" spans="1:10" x14ac:dyDescent="0.25">
      <c r="A8" s="65" t="str">
        <f>'Div + Recharge by NRD Fall'!A7</f>
        <v>Castle Rock</v>
      </c>
      <c r="B8" s="68">
        <f>'Div + Recharge by NRD Spring '!B6</f>
        <v>1594.7340000000004</v>
      </c>
      <c r="C8" s="68">
        <f>'Div + Recharge by NRD Fall'!B7</f>
        <v>1069.22551</v>
      </c>
      <c r="D8" s="68">
        <f t="shared" si="0"/>
        <v>2663.9595100000006</v>
      </c>
      <c r="E8" s="68">
        <f>'Total Recharge by NRD 2011'!D7</f>
        <v>1197.8347338954522</v>
      </c>
      <c r="F8" s="68">
        <f>'Fall Response'!F54+'Spring Response'!F55</f>
        <v>41.93148161740028</v>
      </c>
      <c r="G8" s="68">
        <f>'Fall Response'!F53+'Spring Response'!F54</f>
        <v>397.858668760775</v>
      </c>
    </row>
    <row r="9" spans="1:10" x14ac:dyDescent="0.25">
      <c r="A9" s="65" t="str">
        <f>'Div + Recharge by NRD Fall'!A8</f>
        <v>Minatare</v>
      </c>
      <c r="B9" s="68">
        <f>'Div + Recharge by NRD Spring '!B7</f>
        <v>2709.4609999999993</v>
      </c>
      <c r="C9" s="68">
        <f>'Div + Recharge by NRD Fall'!B8</f>
        <v>2338.4671600000006</v>
      </c>
      <c r="D9" s="68">
        <f t="shared" si="0"/>
        <v>5047.9281599999995</v>
      </c>
      <c r="E9" s="68">
        <f>'Total Recharge by NRD 2011'!D8</f>
        <v>1206.8556714401345</v>
      </c>
      <c r="F9" s="68">
        <f>'Fall Response'!AL54+'Spring Response'!AL55</f>
        <v>204.91579820120884</v>
      </c>
      <c r="G9" s="68">
        <f>'Fall Response'!AL53+'Spring Response'!AL54</f>
        <v>623.04904177329229</v>
      </c>
    </row>
    <row r="10" spans="1:10" x14ac:dyDescent="0.25">
      <c r="A10" s="65" t="str">
        <f>'Div + Recharge by NRD Fall'!A9</f>
        <v>Nine Mile</v>
      </c>
      <c r="B10" s="68">
        <f>'Div + Recharge by NRD Spring '!B8</f>
        <v>1521.3444999999999</v>
      </c>
      <c r="C10" s="68">
        <f>'Div + Recharge by NRD Fall'!B9</f>
        <v>1113.5507845000002</v>
      </c>
      <c r="D10" s="68">
        <f t="shared" si="0"/>
        <v>2634.8952845000003</v>
      </c>
      <c r="E10" s="68">
        <f>'Total Recharge by NRD 2011'!D9</f>
        <v>1850.2334945749999</v>
      </c>
      <c r="F10" s="68">
        <f>'Fall Response'!AP54+'Spring Response'!AP55</f>
        <v>314.15693058559339</v>
      </c>
      <c r="G10" s="68">
        <f>'Fall Response'!AP53+'Spring Response'!AP54</f>
        <v>955.19806811380386</v>
      </c>
    </row>
    <row r="11" spans="1:10" x14ac:dyDescent="0.25">
      <c r="A11" s="65" t="str">
        <f>'Div + Recharge by NRD Fall'!A10</f>
        <v>Chimney Rock</v>
      </c>
      <c r="B11" s="68">
        <f>'Div + Recharge by NRD Spring '!B9</f>
        <v>948.11300000000028</v>
      </c>
      <c r="C11" s="68">
        <f>'Div + Recharge by NRD Fall'!B10</f>
        <v>2964.5391000000004</v>
      </c>
      <c r="D11" s="68">
        <f t="shared" si="0"/>
        <v>3912.6521000000007</v>
      </c>
      <c r="E11" s="68">
        <f>'Total Recharge by NRD 2011'!D10</f>
        <v>1049.2040610000001</v>
      </c>
      <c r="F11" s="68">
        <f>'Fall Response'!N54+'Spring Response'!N55</f>
        <v>178.14763829978796</v>
      </c>
      <c r="G11" s="68">
        <f>'Fall Response'!N53+'Spring Response'!N54</f>
        <v>541.66011752725467</v>
      </c>
    </row>
    <row r="12" spans="1:10" x14ac:dyDescent="0.25">
      <c r="A12" s="65" t="str">
        <f>'Div + Recharge by NRD Fall'!A11</f>
        <v xml:space="preserve">Belmont </v>
      </c>
      <c r="B12" s="68">
        <f>'Div + Recharge by NRD Spring '!B10</f>
        <v>2195.7345</v>
      </c>
      <c r="C12" s="68">
        <f>'Div + Recharge by NRD Fall'!B11</f>
        <v>2964.5391000000004</v>
      </c>
      <c r="D12" s="68">
        <f t="shared" si="0"/>
        <v>5160.2736000000004</v>
      </c>
      <c r="E12" s="68">
        <f>'Total Recharge by NRD 2011'!D11</f>
        <v>2764.5903990000006</v>
      </c>
      <c r="F12" s="68">
        <f>'Fall Response'!CH54+'Spring Response'!CH55</f>
        <v>96.777433660082608</v>
      </c>
      <c r="G12" s="68">
        <f>'Fall Response'!CH53+'Spring Response'!CH54</f>
        <v>918.25376630876781</v>
      </c>
    </row>
    <row r="13" spans="1:10" x14ac:dyDescent="0.25">
      <c r="A13" s="65" t="str">
        <f>'Div + Recharge by NRD Fall'!A12</f>
        <v>Lisco</v>
      </c>
      <c r="B13" s="68">
        <f>'Div + Recharge by NRD Spring '!B11</f>
        <v>2229.4539999999997</v>
      </c>
      <c r="C13" s="68">
        <f>'Div + Recharge by NRD Fall'!B12</f>
        <v>1516.2270699999997</v>
      </c>
      <c r="D13" s="68">
        <f t="shared" si="0"/>
        <v>3745.6810699999996</v>
      </c>
      <c r="E13" s="68">
        <f>'Total Recharge by NRD 2011'!D12</f>
        <v>1301.4139484319126</v>
      </c>
      <c r="F13" s="68">
        <f>'Fall Response'!AH54+'Spring Response'!AH55</f>
        <v>220.97114372830018</v>
      </c>
      <c r="G13" s="68">
        <f>'Fall Response'!AH53+'Spring Response'!AH54</f>
        <v>671.86552021860518</v>
      </c>
    </row>
    <row r="14" spans="1:10" x14ac:dyDescent="0.25">
      <c r="A14" s="65" t="str">
        <f>'Div + Recharge by NRD Fall'!A14</f>
        <v>Keith Lincoln</v>
      </c>
      <c r="B14" s="68">
        <f>'Div + Recharge by NRD Spring '!B13</f>
        <v>1348.78</v>
      </c>
      <c r="C14" s="68">
        <f>'Div + Recharge by NRD Fall'!B14</f>
        <v>1913.87915</v>
      </c>
      <c r="D14" s="68">
        <f t="shared" si="0"/>
        <v>3262.65915</v>
      </c>
      <c r="E14" s="68">
        <f>'Total Recharge by NRD 2011'!D15</f>
        <v>1675.7337711215985</v>
      </c>
      <c r="F14" s="68">
        <f>'Fall Response'!CL54+'Spring Response'!CL55</f>
        <v>833.13334250354126</v>
      </c>
      <c r="G14" s="68">
        <f>'Fall Response'!CL53+'Spring Response'!CL54</f>
        <v>1258.6966366134734</v>
      </c>
      <c r="J14" s="117"/>
    </row>
    <row r="15" spans="1:10" x14ac:dyDescent="0.25">
      <c r="A15" s="65" t="str">
        <f>'Div + Recharge by NRD Fall'!A15</f>
        <v>Suburban</v>
      </c>
      <c r="B15" s="68">
        <f>'Div + Recharge by NRD Spring '!B14</f>
        <v>1229.7699999999998</v>
      </c>
      <c r="C15" s="68">
        <f>'Div + Recharge by NRD Fall'!B15</f>
        <v>1780.5879500000001</v>
      </c>
      <c r="D15" s="68">
        <f t="shared" si="0"/>
        <v>3010.3579499999996</v>
      </c>
      <c r="E15" s="68">
        <f>'Total Recharge by NRD 2011'!D16</f>
        <v>1527.4004718253968</v>
      </c>
      <c r="F15" s="68">
        <f>'Fall Response'!BF54+'Spring Response'!BF55</f>
        <v>759.38569858961114</v>
      </c>
      <c r="G15" s="68">
        <f>'Fall Response'!BF53+'Spring Response'!BF54</f>
        <v>1147.2788039365425</v>
      </c>
      <c r="J15" s="117"/>
    </row>
    <row r="16" spans="1:10" x14ac:dyDescent="0.25">
      <c r="A16" s="65" t="str">
        <f>'Div + Recharge by NRD Fall'!A16</f>
        <v>North Platte</v>
      </c>
      <c r="B16" s="68">
        <f>'Div + Recharge by NRD Spring '!B15</f>
        <v>2842.3554999999997</v>
      </c>
      <c r="C16" s="68">
        <f>'Div + Recharge by NRD Fall'!B16</f>
        <v>4245.2850500000013</v>
      </c>
      <c r="D16" s="68">
        <f t="shared" si="0"/>
        <v>7087.640550000001</v>
      </c>
      <c r="E16" s="68">
        <f>'Total Recharge by NRD 2011'!D17</f>
        <v>3616.178911814935</v>
      </c>
      <c r="F16" s="68">
        <f>'Fall Response'!AT54+'Spring Response'!AT55</f>
        <v>1797.8746241264218</v>
      </c>
      <c r="G16" s="68">
        <f>'Fall Response'!AT53+'Spring Response'!AT54</f>
        <v>2716.2263553640223</v>
      </c>
      <c r="J16" s="117"/>
    </row>
    <row r="17" spans="1:18" x14ac:dyDescent="0.25">
      <c r="A17" s="65" t="str">
        <f>'Div + Recharge by NRD Fall'!A17</f>
        <v>Paxton Hershey</v>
      </c>
      <c r="B17" s="68">
        <f>'Div + Recharge by NRD Spring '!B16</f>
        <v>1723.6615000000004</v>
      </c>
      <c r="C17" s="68">
        <f>'Div + Recharge by NRD Fall'!B17</f>
        <v>2483.1436500000013</v>
      </c>
      <c r="D17" s="68">
        <f t="shared" si="0"/>
        <v>4206.805150000002</v>
      </c>
      <c r="E17" s="68">
        <f>'Total Recharge by NRD 2011'!D18</f>
        <v>1690.8964135294127</v>
      </c>
      <c r="F17" s="68">
        <f>'Fall Response'!BB54+'Spring Response'!BB55</f>
        <v>425.37622147417494</v>
      </c>
      <c r="G17" s="68">
        <f>'Fall Response'!BB53+'Spring Response'!BB54</f>
        <v>1010.8263099450812</v>
      </c>
      <c r="J17" s="117"/>
    </row>
    <row r="18" spans="1:18" x14ac:dyDescent="0.25">
      <c r="A18" s="65" t="str">
        <f>'Div + Recharge by NRD Fall'!A18</f>
        <v>Western Ponds (TP)</v>
      </c>
      <c r="B18" s="68"/>
      <c r="C18" s="68"/>
      <c r="D18" s="68"/>
      <c r="E18" s="68">
        <f>'Total Recharge by NRD 2011'!D19</f>
        <v>3012.6169999999997</v>
      </c>
      <c r="F18" s="68">
        <f>'Fall Response'!CT54+'Spring Response'!CT55</f>
        <v>757.87944545579535</v>
      </c>
      <c r="G18" s="68">
        <f>'Fall Response'!CT53+'Spring Response'!CT54</f>
        <v>1800.957469080852</v>
      </c>
      <c r="J18" s="117"/>
    </row>
    <row r="19" spans="1:18" x14ac:dyDescent="0.25">
      <c r="A19" s="65" t="str">
        <f>'Div + Recharge by NRD Fall'!A20</f>
        <v>30 Mile</v>
      </c>
      <c r="B19" s="68">
        <f>'Div + Recharge by NRD Spring '!B19</f>
        <v>4133.6140000000005</v>
      </c>
      <c r="C19" s="68">
        <f>'Div + Recharge by NRD Fall'!B20</f>
        <v>5141.0336499999994</v>
      </c>
      <c r="D19" s="68">
        <f t="shared" si="0"/>
        <v>9274.647649999999</v>
      </c>
      <c r="E19" s="68">
        <f>'Total Recharge by NRD 2011'!D23</f>
        <v>2967.887248</v>
      </c>
      <c r="F19" s="68">
        <f>'Fall Response'!BJ54+'Spring Response'!BJ55</f>
        <v>1640.1727992199287</v>
      </c>
      <c r="G19" s="68">
        <f>'Fall Response'!BJ53+'Spring Response'!BJ54</f>
        <v>2317.0480977525108</v>
      </c>
      <c r="J19" s="117"/>
    </row>
    <row r="20" spans="1:18" x14ac:dyDescent="0.25">
      <c r="A20" s="65" t="str">
        <f>'Div + Recharge by NRD Fall'!A21</f>
        <v>Orchard Alfalfa</v>
      </c>
      <c r="B20" s="68">
        <f>'Div + Recharge by NRD Spring '!B20</f>
        <v>731.91150000000005</v>
      </c>
      <c r="C20" s="68">
        <f>'Div + Recharge by NRD Fall'!B21</f>
        <v>1870.8372000000002</v>
      </c>
      <c r="D20" s="68">
        <f t="shared" si="0"/>
        <v>2602.7487000000001</v>
      </c>
      <c r="E20" s="68">
        <f>'Total Recharge by NRD 2011'!D24</f>
        <v>832.87958400000002</v>
      </c>
      <c r="F20" s="68">
        <f>'Fall Response'!AX54+'Spring Response'!AX55</f>
        <v>592.04589567000471</v>
      </c>
      <c r="G20" s="68">
        <f>'Fall Response'!AX53+'Spring Response'!AX54</f>
        <v>715.74133438287777</v>
      </c>
      <c r="J20" s="117"/>
    </row>
    <row r="21" spans="1:18" x14ac:dyDescent="0.25">
      <c r="A21" s="65" t="str">
        <f>'Div + Recharge by NRD Fall'!A22</f>
        <v>Gothenburg</v>
      </c>
      <c r="B21" s="68">
        <f>'Div + Recharge by NRD Spring '!B21</f>
        <v>4641.3899999999994</v>
      </c>
      <c r="C21" s="68">
        <f>'Div + Recharge by NRD Fall'!B22</f>
        <v>5728.5463499999996</v>
      </c>
      <c r="D21" s="68">
        <f t="shared" si="0"/>
        <v>10369.93635</v>
      </c>
      <c r="E21" s="68">
        <f>'Total Recharge by NRD 2011'!D25</f>
        <v>3318.3796320000001</v>
      </c>
      <c r="F21" s="68">
        <f>'Fall Response'!Z54+'Spring Response'!Z55</f>
        <v>741.08797153009618</v>
      </c>
      <c r="G21" s="68">
        <f>'Fall Response'!Z53+'Spring Response'!Z54</f>
        <v>1915.4373014538796</v>
      </c>
      <c r="J21" s="117"/>
    </row>
    <row r="22" spans="1:18" x14ac:dyDescent="0.25">
      <c r="A22" s="65" t="str">
        <f>'Div + Recharge by NRD Fall'!A23</f>
        <v>Cozad</v>
      </c>
      <c r="B22" s="68">
        <f>'Div + Recharge by NRD Spring '!B22</f>
        <v>1334.8954999999999</v>
      </c>
      <c r="C22" s="68">
        <f>'Div + Recharge by NRD Fall'!B23</f>
        <v>1714.1406999999999</v>
      </c>
      <c r="D22" s="68">
        <f t="shared" si="0"/>
        <v>3049.0361999999996</v>
      </c>
      <c r="E22" s="68">
        <f>'Total Recharge by NRD 2011'!D26</f>
        <v>975.69158399999992</v>
      </c>
      <c r="F22" s="68">
        <f>'Fall Response'!R54+'Spring Response'!R55</f>
        <v>363.66121311351304</v>
      </c>
      <c r="G22" s="68">
        <f>'Fall Response'!R53+'Spring Response'!R54</f>
        <v>663.193928348947</v>
      </c>
      <c r="J22" s="117"/>
    </row>
    <row r="23" spans="1:18" x14ac:dyDescent="0.25">
      <c r="A23" s="65" t="str">
        <f>'Div + Recharge by NRD Fall'!A24</f>
        <v>Dawson Co.</v>
      </c>
      <c r="B23" s="68">
        <f>'Div + Recharge by NRD Spring '!B23</f>
        <v>2651.9395</v>
      </c>
      <c r="C23" s="68">
        <f>'Div + Recharge by NRD Fall'!B24</f>
        <v>3449.5048500000007</v>
      </c>
      <c r="D23" s="68">
        <f t="shared" si="0"/>
        <v>6101.4443500000007</v>
      </c>
      <c r="E23" s="68">
        <f>'Total Recharge by NRD 2011'!D27</f>
        <v>1952.4621920000004</v>
      </c>
      <c r="F23" s="68">
        <f>'Fall Response'!V54+'Spring Response'!V55</f>
        <v>104.4361869133196</v>
      </c>
      <c r="G23" s="68">
        <f>'Fall Response'!V53+'Spring Response'!V54</f>
        <v>740.71077035348799</v>
      </c>
      <c r="J23" s="117"/>
    </row>
    <row r="24" spans="1:18" x14ac:dyDescent="0.25">
      <c r="A24" s="65" t="str">
        <f>'Div + Recharge by NRD Fall'!A25</f>
        <v>Kearney</v>
      </c>
      <c r="B24" s="68">
        <f>'Div + Recharge by NRD Spring '!B24</f>
        <v>4528.3304999999991</v>
      </c>
      <c r="C24" s="68">
        <f>'Div + Recharge by NRD Fall'!B25</f>
        <v>3832.1219999999998</v>
      </c>
      <c r="D24" s="68">
        <f t="shared" si="0"/>
        <v>8360.4524999999994</v>
      </c>
      <c r="E24" s="68">
        <f>'Total Recharge by NRD 2011'!D28</f>
        <v>2675.3447999999999</v>
      </c>
      <c r="F24" s="68">
        <f>'Fall Response'!AD54+'Spring Response'!AD55</f>
        <v>997.1584785801831</v>
      </c>
      <c r="G24" s="68">
        <f>'Fall Response'!AD53+'Spring Response'!AD54</f>
        <v>1818.4767161012305</v>
      </c>
      <c r="J24" s="117"/>
    </row>
    <row r="25" spans="1:18" x14ac:dyDescent="0.25">
      <c r="A25" s="65" t="str">
        <f>'Div + Recharge by NRD Fall'!A26</f>
        <v>Phelps</v>
      </c>
      <c r="B25" s="65">
        <v>0</v>
      </c>
      <c r="C25" s="68">
        <f>'Div + Recharge by NRD Fall'!B26</f>
        <v>5558.1565316528404</v>
      </c>
      <c r="D25" s="68">
        <f t="shared" si="0"/>
        <v>5558.1565316528404</v>
      </c>
      <c r="E25" s="68">
        <f>'Total Recharge by NRD 2011'!D29</f>
        <v>5163.1454071471062</v>
      </c>
      <c r="F25" s="68">
        <f>'Fall Response'!CX54</f>
        <v>910.8892644323065</v>
      </c>
      <c r="G25" s="68">
        <f>'Fall Response'!CX53</f>
        <v>2753.2201400089994</v>
      </c>
      <c r="J25" s="117"/>
    </row>
    <row r="26" spans="1:18" x14ac:dyDescent="0.25">
      <c r="A26" s="65" t="str">
        <f>'Div + Recharge by NRD Fall'!A28</f>
        <v>Western (30% SP/ 70% TP)</v>
      </c>
      <c r="B26" s="68">
        <f>'Div + Recharge by NRD Spring '!B26</f>
        <v>4528.3304999999991</v>
      </c>
      <c r="C26" s="68">
        <f>'Div + Recharge by NRD Fall'!B28</f>
        <v>15158.303699999986</v>
      </c>
      <c r="D26" s="68">
        <f t="shared" si="0"/>
        <v>19686.634199999986</v>
      </c>
      <c r="E26" s="68">
        <f>'Total Recharge by NRD 2011'!D32+'Total Recharge by NRD 2011'!D20</f>
        <v>9695.0009684678334</v>
      </c>
      <c r="F26" s="68">
        <f>'Fall Response'!BN54+'Spring Response'!BN55</f>
        <v>2438.956547638084</v>
      </c>
      <c r="G26" s="68">
        <f>'Fall Response'!BN53+'Spring Response'!BN54</f>
        <v>5795.7199361579151</v>
      </c>
      <c r="J26" s="117"/>
    </row>
    <row r="27" spans="1:18" x14ac:dyDescent="0.25">
      <c r="A27" s="65" t="str">
        <f>'Div + Recharge by NRD Fall'!A29</f>
        <v>Western Ponds (SP)</v>
      </c>
      <c r="B27" s="68"/>
      <c r="C27" s="68"/>
      <c r="D27" s="68"/>
      <c r="E27" s="68">
        <f>'Total Recharge by NRD 2011'!D33</f>
        <v>392.01</v>
      </c>
      <c r="F27" s="68">
        <f>'Fall Response'!CP54+'Spring Response'!CP55</f>
        <v>55.437438369148431</v>
      </c>
      <c r="G27" s="68">
        <f>'Fall Response'!CP53+'Spring Response'!CP54</f>
        <v>173.79855322290302</v>
      </c>
      <c r="J27" s="117"/>
      <c r="R27" s="117"/>
    </row>
    <row r="28" spans="1:18" x14ac:dyDescent="0.25">
      <c r="A28" s="87" t="s">
        <v>705</v>
      </c>
      <c r="B28" s="152">
        <f>SUM(B3:B27)</f>
        <v>75043.738999999972</v>
      </c>
      <c r="C28" s="152">
        <f t="shared" ref="C28:G28" si="1">SUM(C3:C27)</f>
        <v>66745.991651152843</v>
      </c>
      <c r="D28" s="152">
        <f t="shared" si="1"/>
        <v>141789.73065115284</v>
      </c>
      <c r="E28" s="152">
        <f t="shared" si="1"/>
        <v>64624.810399720118</v>
      </c>
      <c r="F28" s="152">
        <f t="shared" si="1"/>
        <v>15464.4743211226</v>
      </c>
      <c r="G28" s="152">
        <f t="shared" si="1"/>
        <v>36134.336347482524</v>
      </c>
      <c r="J28" s="117"/>
    </row>
    <row r="30" spans="1:18" x14ac:dyDescent="0.25">
      <c r="A30" t="s">
        <v>704</v>
      </c>
    </row>
    <row r="31" spans="1:18" s="116" customFormat="1" x14ac:dyDescent="0.25"/>
    <row r="32" spans="1:18" ht="14.45" customHeight="1" x14ac:dyDescent="0.25">
      <c r="B32" s="174" t="s">
        <v>714</v>
      </c>
      <c r="C32" s="174"/>
      <c r="D32" s="174"/>
      <c r="E32" s="174"/>
      <c r="F32" s="174"/>
      <c r="G32" s="174" t="s">
        <v>719</v>
      </c>
      <c r="H32" s="174"/>
      <c r="I32" s="174"/>
      <c r="J32" s="174"/>
      <c r="K32" s="174"/>
      <c r="L32" s="110"/>
      <c r="M32" s="226" t="s">
        <v>716</v>
      </c>
      <c r="N32" s="227"/>
      <c r="O32" s="227"/>
      <c r="P32" s="227"/>
      <c r="Q32" s="228"/>
    </row>
    <row r="33" spans="1:18" x14ac:dyDescent="0.25">
      <c r="A33" s="153" t="s">
        <v>649</v>
      </c>
      <c r="B33" s="112" t="s">
        <v>52</v>
      </c>
      <c r="C33" s="112" t="s">
        <v>651</v>
      </c>
      <c r="D33" s="112" t="s">
        <v>53</v>
      </c>
      <c r="E33" s="112" t="s">
        <v>652</v>
      </c>
      <c r="F33" s="112" t="s">
        <v>54</v>
      </c>
      <c r="G33" s="112" t="s">
        <v>52</v>
      </c>
      <c r="H33" s="112" t="s">
        <v>651</v>
      </c>
      <c r="I33" s="112" t="s">
        <v>53</v>
      </c>
      <c r="J33" s="112" t="s">
        <v>652</v>
      </c>
      <c r="K33" s="112" t="s">
        <v>54</v>
      </c>
      <c r="L33" s="156" t="s">
        <v>649</v>
      </c>
      <c r="M33" s="155" t="s">
        <v>52</v>
      </c>
      <c r="N33" s="155" t="s">
        <v>651</v>
      </c>
      <c r="O33" s="155" t="s">
        <v>53</v>
      </c>
      <c r="P33" s="155" t="s">
        <v>652</v>
      </c>
      <c r="Q33" s="155" t="s">
        <v>54</v>
      </c>
      <c r="R33" s="155" t="s">
        <v>653</v>
      </c>
    </row>
    <row r="34" spans="1:18" x14ac:dyDescent="0.25">
      <c r="A34" s="154">
        <v>2011</v>
      </c>
      <c r="B34" s="118">
        <f>'Spring Response'!F4+'Spring Response'!J4+'Spring Response'!N4+'Spring Response'!AH4+'Spring Response'!AL4+'Spring Response'!AP4+'Spring Response'!BV4+'Spring Response'!BZ4+'Spring Response'!CD4+'Spring Response'!CH4+'Spring Response'!BR4</f>
        <v>2.1478884340333266</v>
      </c>
      <c r="C34" s="118">
        <f>'Spring Response'!CP4+(0.3*'Spring Response'!BN4)</f>
        <v>0.45554579582123017</v>
      </c>
      <c r="D34" s="118">
        <f>'Spring Response'!AT4+'Spring Response'!BB4+'Spring Response'!BF4+'Spring Response'!CL4+'Spring Response'!CT4+(0.7*'Spring Response'!BN4)</f>
        <v>124.74054688494452</v>
      </c>
      <c r="E34" s="118">
        <v>0</v>
      </c>
      <c r="F34" s="118">
        <f>'Spring Response'!R4+'Spring Response'!V4+'Spring Response'!Z4+'Spring Response'!AD4+'Spring Response'!AX4+'Spring Response'!BJ4</f>
        <v>238.97101398291139</v>
      </c>
      <c r="G34" s="118">
        <f>'Fall Response'!F3+'Fall Response'!J3+'Fall Response'!N3+'Fall Response'!AH3+'Fall Response'!AL3+'Fall Response'!AP3+'Fall Response'!BV3+'Fall Response'!BZ3+'Fall Response'!CD3+'Fall Response'!CH3+'Fall Response'!BR3</f>
        <v>0.4082025107104218</v>
      </c>
      <c r="H34" s="118">
        <f>'Fall Response'!CP3+(0.3*'Fall Response'!BN3)</f>
        <v>2.157135894521315</v>
      </c>
      <c r="I34" s="118">
        <f>'Fall Response'!AT3+'Fall Response'!BB3+'Fall Response'!BF3+'Fall Response'!CL3+'Fall Response'!CT3+(0.7*'Fall Response'!BN3)</f>
        <v>297.18759011111388</v>
      </c>
      <c r="J34" s="118">
        <f>'Fall Response'!CX3</f>
        <v>0.42783448600925073</v>
      </c>
      <c r="K34" s="118">
        <f>'Fall Response'!R3+'Fall Response'!V3+'Fall Response'!Z3+'Fall Response'!AD3+'Fall Response'!AX3+'Fall Response'!BJ3</f>
        <v>395.03203848664822</v>
      </c>
      <c r="L34" s="154">
        <v>2011</v>
      </c>
      <c r="M34" s="68">
        <f>B34+G34</f>
        <v>2.5560909447437483</v>
      </c>
      <c r="N34" s="68">
        <f>C34+H34</f>
        <v>2.6126816903425452</v>
      </c>
      <c r="O34" s="68">
        <f>D34+I34</f>
        <v>421.92813699605841</v>
      </c>
      <c r="P34" s="68">
        <f t="shared" ref="P34:Q34" si="2">E34+J34</f>
        <v>0.42783448600925073</v>
      </c>
      <c r="Q34" s="68">
        <f t="shared" si="2"/>
        <v>634.00305246955963</v>
      </c>
      <c r="R34" s="68">
        <f>SUM(M34:Q34)</f>
        <v>1061.5277965867135</v>
      </c>
    </row>
    <row r="35" spans="1:18" x14ac:dyDescent="0.25">
      <c r="A35" s="65">
        <v>2012</v>
      </c>
      <c r="B35" s="118">
        <f>'Spring Response'!F5+'Spring Response'!J5+'Spring Response'!N5+'Spring Response'!AH5+'Spring Response'!AL5+'Spring Response'!AP5+'Spring Response'!BV5+'Spring Response'!BZ5+'Spring Response'!CD5+'Spring Response'!CH5+'Spring Response'!BR5</f>
        <v>69.161573714368657</v>
      </c>
      <c r="C35" s="118">
        <f>'Spring Response'!CP5+(0.3*'Spring Response'!BN5)</f>
        <v>7.5200703789416181</v>
      </c>
      <c r="D35" s="118">
        <f>'Spring Response'!AT5+'Spring Response'!BB5+'Spring Response'!BF5+'Spring Response'!CL5+'Spring Response'!CT5+(0.7*'Spring Response'!BN5)</f>
        <v>232.60201826788233</v>
      </c>
      <c r="E35" s="118">
        <v>0</v>
      </c>
      <c r="F35" s="118">
        <f>'Spring Response'!R5+'Spring Response'!V5+'Spring Response'!Z5+'Spring Response'!AD5+'Spring Response'!AX5+'Spring Response'!BJ5</f>
        <v>294.87385573652597</v>
      </c>
      <c r="G35" s="118">
        <f>'Fall Response'!F4+'Fall Response'!J4+'Fall Response'!N4+'Fall Response'!AH4+'Fall Response'!AL4+'Fall Response'!AP4+'Fall Response'!BV4+'Fall Response'!BZ4+'Fall Response'!CD4+'Fall Response'!CH4+'Fall Response'!BR4</f>
        <v>13.149564412583812</v>
      </c>
      <c r="H35" s="118">
        <f>'Fall Response'!CP4+(0.3*'Fall Response'!BN4)</f>
        <v>36.301152199270057</v>
      </c>
      <c r="I35" s="118">
        <f>'Fall Response'!AT4+'Fall Response'!BB4+'Fall Response'!BF4+'Fall Response'!CL4+'Fall Response'!CT4+(0.7*'Fall Response'!BN4)</f>
        <v>620.76494550564382</v>
      </c>
      <c r="J35" s="118">
        <f>'Fall Response'!CX4</f>
        <v>21.271387191295421</v>
      </c>
      <c r="K35" s="118">
        <f>'Fall Response'!R4+'Fall Response'!V4+'Fall Response'!Z4+'Fall Response'!AD4+'Fall Response'!AX4+'Fall Response'!BJ4</f>
        <v>376.13137816728278</v>
      </c>
      <c r="L35" s="65">
        <v>2012</v>
      </c>
      <c r="M35" s="68">
        <f t="shared" ref="M35:M65" si="3">B35+G35</f>
        <v>82.311138126952471</v>
      </c>
      <c r="N35" s="68">
        <f t="shared" ref="N35:N66" si="4">C35+H35</f>
        <v>43.821222578211675</v>
      </c>
      <c r="O35" s="68">
        <f t="shared" ref="O35:O66" si="5">D35+I35</f>
        <v>853.36696377352609</v>
      </c>
      <c r="P35" s="68">
        <f t="shared" ref="P35:P66" si="6">E35+J35</f>
        <v>21.271387191295421</v>
      </c>
      <c r="Q35" s="68">
        <f t="shared" ref="Q35:Q66" si="7">F35+K35</f>
        <v>671.00523390380874</v>
      </c>
      <c r="R35" s="68">
        <f t="shared" ref="R35:R83" si="8">SUM(M35:Q35)</f>
        <v>1671.7759455737944</v>
      </c>
    </row>
    <row r="36" spans="1:18" x14ac:dyDescent="0.25">
      <c r="A36" s="154">
        <v>2013</v>
      </c>
      <c r="B36" s="118">
        <f>'Spring Response'!F6+'Spring Response'!J6+'Spring Response'!N6+'Spring Response'!AH6+'Spring Response'!AL6+'Spring Response'!AP6+'Spring Response'!BV6+'Spring Response'!BZ6+'Spring Response'!CD6+'Spring Response'!CH6+'Spring Response'!BR6</f>
        <v>191.42538934116226</v>
      </c>
      <c r="C36" s="118">
        <f>'Spring Response'!CP6+(0.3*'Spring Response'!BN6)</f>
        <v>15.172952016613401</v>
      </c>
      <c r="D36" s="118">
        <f>'Spring Response'!AT6+'Spring Response'!BB6+'Spring Response'!BF6+'Spring Response'!CL6+'Spring Response'!CT6+(0.7*'Spring Response'!BN6)</f>
        <v>214.19921887610724</v>
      </c>
      <c r="E36" s="118">
        <v>0</v>
      </c>
      <c r="F36" s="118">
        <f>'Spring Response'!R6+'Spring Response'!V6+'Spring Response'!Z6+'Spring Response'!AD6+'Spring Response'!AX6+'Spring Response'!BJ6</f>
        <v>267.72299653305009</v>
      </c>
      <c r="G36" s="118">
        <f>'Fall Response'!F5+'Fall Response'!J5+'Fall Response'!N5+'Fall Response'!AH5+'Fall Response'!AL5+'Fall Response'!AP5+'Fall Response'!BV5+'Fall Response'!BZ5+'Fall Response'!CD5+'Fall Response'!CH5+'Fall Response'!BR5</f>
        <v>36.536967737921657</v>
      </c>
      <c r="H36" s="118">
        <f>'Fall Response'!CP5+(0.3*'Fall Response'!BN5)</f>
        <v>73.355367936935323</v>
      </c>
      <c r="I36" s="118">
        <f>'Fall Response'!AT5+'Fall Response'!BB5+'Fall Response'!BF5+'Fall Response'!CL5+'Fall Response'!CT5+(0.7*'Fall Response'!BN5)</f>
        <v>654.04887008379114</v>
      </c>
      <c r="J36" s="118">
        <f>'Fall Response'!CX5</f>
        <v>68.944915898979289</v>
      </c>
      <c r="K36" s="118">
        <f>'Fall Response'!R5+'Fall Response'!V5+'Fall Response'!Z5+'Fall Response'!AD5+'Fall Response'!AX5+'Fall Response'!BJ5</f>
        <v>321.97907351044898</v>
      </c>
      <c r="L36" s="154">
        <v>2013</v>
      </c>
      <c r="M36" s="68">
        <f t="shared" si="3"/>
        <v>227.96235707908392</v>
      </c>
      <c r="N36" s="68">
        <f t="shared" si="4"/>
        <v>88.528319953548731</v>
      </c>
      <c r="O36" s="68">
        <f t="shared" si="5"/>
        <v>868.24808895989838</v>
      </c>
      <c r="P36" s="68">
        <f t="shared" si="6"/>
        <v>68.944915898979289</v>
      </c>
      <c r="Q36" s="68">
        <f t="shared" si="7"/>
        <v>589.70207004349913</v>
      </c>
      <c r="R36" s="68">
        <f t="shared" si="8"/>
        <v>1843.3857519350097</v>
      </c>
    </row>
    <row r="37" spans="1:18" x14ac:dyDescent="0.25">
      <c r="A37" s="65">
        <v>2014</v>
      </c>
      <c r="B37" s="118">
        <f>'Spring Response'!F7+'Spring Response'!J7+'Spring Response'!N7+'Spring Response'!AH7+'Spring Response'!AL7+'Spring Response'!AP7+'Spring Response'!BV7+'Spring Response'!BZ7+'Spring Response'!CD7+'Spring Response'!CH7+'Spring Response'!BR7</f>
        <v>273.93064815325016</v>
      </c>
      <c r="C37" s="118">
        <f>'Spring Response'!CP7+(0.3*'Spring Response'!BN7)</f>
        <v>18.075666792385942</v>
      </c>
      <c r="D37" s="118">
        <f>'Spring Response'!AT7+'Spring Response'!BB7+'Spring Response'!BF7+'Spring Response'!CL7+'Spring Response'!CT7+(0.7*'Spring Response'!BN7)</f>
        <v>187.07712426747781</v>
      </c>
      <c r="E37" s="118">
        <v>0</v>
      </c>
      <c r="F37" s="118">
        <f>'Spring Response'!R7+'Spring Response'!V7+'Spring Response'!Z7+'Spring Response'!AD7+'Spring Response'!AX7+'Spring Response'!BJ7</f>
        <v>234.58177649446932</v>
      </c>
      <c r="G37" s="118">
        <f>'Fall Response'!F6+'Fall Response'!J6+'Fall Response'!N6+'Fall Response'!AH6+'Fall Response'!AL6+'Fall Response'!AP6+'Fall Response'!BV6+'Fall Response'!BZ6+'Fall Response'!CD6+'Fall Response'!CH6+'Fall Response'!BR6</f>
        <v>52.847189200939177</v>
      </c>
      <c r="H37" s="118">
        <f>'Fall Response'!CP6+(0.3*'Fall Response'!BN6)</f>
        <v>87.047333225243463</v>
      </c>
      <c r="I37" s="118">
        <f>'Fall Response'!AT6+'Fall Response'!BB6+'Fall Response'!BF6+'Fall Response'!CL6+'Fall Response'!CT6+(0.7*'Fall Response'!BN6)</f>
        <v>618.31567878398994</v>
      </c>
      <c r="J37" s="118">
        <f>'Fall Response'!CX6</f>
        <v>103.76160776949038</v>
      </c>
      <c r="K37" s="118">
        <f>'Fall Response'!R6+'Fall Response'!V6+'Fall Response'!Z6+'Fall Response'!AD6+'Fall Response'!AX6+'Fall Response'!BJ6</f>
        <v>276.69372033129008</v>
      </c>
      <c r="L37" s="65">
        <v>2014</v>
      </c>
      <c r="M37" s="68">
        <f t="shared" si="3"/>
        <v>326.77783735418933</v>
      </c>
      <c r="N37" s="68">
        <f t="shared" si="4"/>
        <v>105.12300001762941</v>
      </c>
      <c r="O37" s="68">
        <f t="shared" si="5"/>
        <v>805.39280305146781</v>
      </c>
      <c r="P37" s="68">
        <f t="shared" si="6"/>
        <v>103.76160776949038</v>
      </c>
      <c r="Q37" s="68">
        <f t="shared" si="7"/>
        <v>511.27549682575943</v>
      </c>
      <c r="R37" s="68">
        <f t="shared" si="8"/>
        <v>1852.3307450185362</v>
      </c>
    </row>
    <row r="38" spans="1:18" x14ac:dyDescent="0.25">
      <c r="A38" s="154">
        <v>2015</v>
      </c>
      <c r="B38" s="118">
        <f>'Spring Response'!F8+'Spring Response'!J8+'Spring Response'!N8+'Spring Response'!AH8+'Spring Response'!AL8+'Spring Response'!AP8+'Spring Response'!BV8+'Spring Response'!BZ8+'Spring Response'!CD8+'Spring Response'!CH8+'Spring Response'!BR8</f>
        <v>317.23103822420308</v>
      </c>
      <c r="C38" s="118">
        <f>'Spring Response'!CP8+(0.3*'Spring Response'!BN8)</f>
        <v>18.40083770079449</v>
      </c>
      <c r="D38" s="118">
        <f>'Spring Response'!AT8+'Spring Response'!BB8+'Spring Response'!BF8+'Spring Response'!CL8+'Spring Response'!CT8+(0.7*'Spring Response'!BN8)</f>
        <v>162.0943891459886</v>
      </c>
      <c r="E38" s="118">
        <v>0</v>
      </c>
      <c r="F38" s="118">
        <f>'Spring Response'!R8+'Spring Response'!V8+'Spring Response'!Z8+'Spring Response'!AD8+'Spring Response'!AX8+'Spring Response'!BJ8</f>
        <v>205.18264625365094</v>
      </c>
      <c r="G38" s="118">
        <f>'Fall Response'!F7+'Fall Response'!J7+'Fall Response'!N7+'Fall Response'!AH7+'Fall Response'!AL7+'Fall Response'!AP7+'Fall Response'!BV7+'Fall Response'!BZ7+'Fall Response'!CD7+'Fall Response'!CH7+'Fall Response'!BR7</f>
        <v>62.17647003092447</v>
      </c>
      <c r="H38" s="118">
        <f>'Fall Response'!CP7+(0.3*'Fall Response'!BN7)</f>
        <v>88.150533965159184</v>
      </c>
      <c r="I38" s="118">
        <f>'Fall Response'!AT7+'Fall Response'!BB7+'Fall Response'!BF7+'Fall Response'!CL7+'Fall Response'!CT7+(0.7*'Fall Response'!BN7)</f>
        <v>561.52141702976121</v>
      </c>
      <c r="J38" s="118">
        <f>'Fall Response'!CX7</f>
        <v>120.55113845528858</v>
      </c>
      <c r="K38" s="118">
        <f>'Fall Response'!R7+'Fall Response'!V7+'Fall Response'!Z7+'Fall Response'!AD7+'Fall Response'!AX7+'Fall Response'!BJ7</f>
        <v>240.19154252694557</v>
      </c>
      <c r="L38" s="154">
        <v>2015</v>
      </c>
      <c r="M38" s="68">
        <f t="shared" si="3"/>
        <v>379.40750825512754</v>
      </c>
      <c r="N38" s="68">
        <f t="shared" si="4"/>
        <v>106.55137166595367</v>
      </c>
      <c r="O38" s="68">
        <f t="shared" si="5"/>
        <v>723.61580617574987</v>
      </c>
      <c r="P38" s="68">
        <f t="shared" si="6"/>
        <v>120.55113845528858</v>
      </c>
      <c r="Q38" s="68">
        <f t="shared" si="7"/>
        <v>445.37418878059651</v>
      </c>
      <c r="R38" s="68">
        <f t="shared" si="8"/>
        <v>1775.5000133327162</v>
      </c>
    </row>
    <row r="39" spans="1:18" x14ac:dyDescent="0.25">
      <c r="A39" s="65">
        <v>2016</v>
      </c>
      <c r="B39" s="118">
        <f>'Spring Response'!F9+'Spring Response'!J9+'Spring Response'!N9+'Spring Response'!AH9+'Spring Response'!AL9+'Spring Response'!AP9+'Spring Response'!BV9+'Spring Response'!BZ9+'Spring Response'!CD9+'Spring Response'!CH9+'Spring Response'!BR9</f>
        <v>336.94302491910992</v>
      </c>
      <c r="C39" s="118">
        <f>'Spring Response'!CP9+(0.3*'Spring Response'!BN9)</f>
        <v>17.669868353003288</v>
      </c>
      <c r="D39" s="118">
        <f>'Spring Response'!AT9+'Spring Response'!BB9+'Spring Response'!BF9+'Spring Response'!CL9+'Spring Response'!CT9+(0.7*'Spring Response'!BN9)</f>
        <v>140.97045642487467</v>
      </c>
      <c r="E39" s="118">
        <v>0</v>
      </c>
      <c r="F39" s="118">
        <f>'Spring Response'!R9+'Spring Response'!V9+'Spring Response'!Z9+'Spring Response'!AD9+'Spring Response'!AX9+'Spring Response'!BJ9</f>
        <v>180.7106414030747</v>
      </c>
      <c r="G39" s="118">
        <f>'Fall Response'!F8+'Fall Response'!J8+'Fall Response'!N8+'Fall Response'!AH8+'Fall Response'!AL8+'Fall Response'!AP8+'Fall Response'!BV8+'Fall Response'!BZ8+'Fall Response'!CD8+'Fall Response'!CH8+'Fall Response'!BR8</f>
        <v>67.206600035046051</v>
      </c>
      <c r="H39" s="118">
        <f>'Fall Response'!CP8+(0.3*'Fall Response'!BN8)</f>
        <v>84.189148683284671</v>
      </c>
      <c r="I39" s="118">
        <f>'Fall Response'!AT8+'Fall Response'!BB8+'Fall Response'!BF8+'Fall Response'!CL8+'Fall Response'!CT8+(0.7*'Fall Response'!BN8)</f>
        <v>503.37645174253362</v>
      </c>
      <c r="J39" s="118">
        <f>'Fall Response'!CX8</f>
        <v>125.85482964331224</v>
      </c>
      <c r="K39" s="118">
        <f>'Fall Response'!R8+'Fall Response'!V8+'Fall Response'!Z8+'Fall Response'!AD8+'Fall Response'!AX8+'Fall Response'!BJ8</f>
        <v>210.9129794038372</v>
      </c>
      <c r="L39" s="65">
        <v>2016</v>
      </c>
      <c r="M39" s="68">
        <f t="shared" si="3"/>
        <v>404.14962495415597</v>
      </c>
      <c r="N39" s="68">
        <f t="shared" si="4"/>
        <v>101.85901703628795</v>
      </c>
      <c r="O39" s="68">
        <f t="shared" si="5"/>
        <v>644.34690816740829</v>
      </c>
      <c r="P39" s="68">
        <f t="shared" si="6"/>
        <v>125.85482964331224</v>
      </c>
      <c r="Q39" s="68">
        <f t="shared" si="7"/>
        <v>391.6236208069119</v>
      </c>
      <c r="R39" s="68">
        <f t="shared" si="8"/>
        <v>1667.8340006080764</v>
      </c>
    </row>
    <row r="40" spans="1:18" x14ac:dyDescent="0.25">
      <c r="A40" s="154">
        <v>2017</v>
      </c>
      <c r="B40" s="118">
        <f>'Spring Response'!F10+'Spring Response'!J10+'Spring Response'!N10+'Spring Response'!AH10+'Spring Response'!AL10+'Spring Response'!AP10+'Spring Response'!BV10+'Spring Response'!BZ10+'Spring Response'!CD10+'Spring Response'!CH10+'Spring Response'!BR10</f>
        <v>343.07917674962755</v>
      </c>
      <c r="C40" s="118">
        <f>'Spring Response'!CP10+(0.3*'Spring Response'!BN10)</f>
        <v>16.565817877451888</v>
      </c>
      <c r="D40" s="118">
        <f>'Spring Response'!AT10+'Spring Response'!BB10+'Spring Response'!BF10+'Spring Response'!CL10+'Spring Response'!CT10+(0.7*'Spring Response'!BN10)</f>
        <v>123.49943099844498</v>
      </c>
      <c r="E40" s="118">
        <v>0</v>
      </c>
      <c r="F40" s="118">
        <f>'Spring Response'!R10+'Spring Response'!V10+'Spring Response'!Z10+'Spring Response'!AD10+'Spring Response'!AX10+'Spring Response'!BJ10</f>
        <v>160.52507710223759</v>
      </c>
      <c r="G40" s="118">
        <f>'Fall Response'!F9+'Fall Response'!J9+'Fall Response'!N9+'Fall Response'!AH9+'Fall Response'!AL9+'Fall Response'!AP9+'Fall Response'!BV9+'Fall Response'!BZ9+'Fall Response'!CD9+'Fall Response'!CH9+'Fall Response'!BR9</f>
        <v>69.602887300937383</v>
      </c>
      <c r="H40" s="118">
        <f>'Fall Response'!CP9+(0.3*'Fall Response'!BN9)</f>
        <v>78.510740854112086</v>
      </c>
      <c r="I40" s="118">
        <f>'Fall Response'!AT9+'Fall Response'!BB9+'Fall Response'!BF9+'Fall Response'!CL9+'Fall Response'!CT9+(0.7*'Fall Response'!BN9)</f>
        <v>450.34375827955228</v>
      </c>
      <c r="J40" s="118">
        <f>'Fall Response'!CX9</f>
        <v>124.91133052611025</v>
      </c>
      <c r="K40" s="118">
        <f>'Fall Response'!R9+'Fall Response'!V9+'Fall Response'!Z9+'Fall Response'!AD9+'Fall Response'!AX9+'Fall Response'!BJ9</f>
        <v>187.17602599760122</v>
      </c>
      <c r="L40" s="154">
        <v>2017</v>
      </c>
      <c r="M40" s="68">
        <f t="shared" si="3"/>
        <v>412.68206405056492</v>
      </c>
      <c r="N40" s="68">
        <f t="shared" si="4"/>
        <v>95.076558731563978</v>
      </c>
      <c r="O40" s="68">
        <f t="shared" si="5"/>
        <v>573.84318927799723</v>
      </c>
      <c r="P40" s="68">
        <f t="shared" si="6"/>
        <v>124.91133052611025</v>
      </c>
      <c r="Q40" s="68">
        <f t="shared" si="7"/>
        <v>347.7011030998388</v>
      </c>
      <c r="R40" s="68">
        <f t="shared" si="8"/>
        <v>1554.2142456860752</v>
      </c>
    </row>
    <row r="41" spans="1:18" x14ac:dyDescent="0.25">
      <c r="A41" s="65">
        <v>2018</v>
      </c>
      <c r="B41" s="118">
        <f>'Spring Response'!F11+'Spring Response'!J11+'Spring Response'!N11+'Spring Response'!AH11+'Spring Response'!AL11+'Spring Response'!AP11+'Spring Response'!BV11+'Spring Response'!BZ11+'Spring Response'!CD11+'Spring Response'!CH11+'Spring Response'!BR11</f>
        <v>341.30344292527752</v>
      </c>
      <c r="C41" s="118">
        <f>'Spring Response'!CP11+(0.3*'Spring Response'!BN11)</f>
        <v>15.37886896878474</v>
      </c>
      <c r="D41" s="118">
        <f>'Spring Response'!AT11+'Spring Response'!BB11+'Spring Response'!BF11+'Spring Response'!CL11+'Spring Response'!CT11+(0.7*'Spring Response'!BN11)</f>
        <v>109.07632344625432</v>
      </c>
      <c r="E41" s="118">
        <v>0</v>
      </c>
      <c r="F41" s="118">
        <f>'Spring Response'!R11+'Spring Response'!V11+'Spring Response'!Z11+'Spring Response'!AD11+'Spring Response'!AX11+'Spring Response'!BJ11</f>
        <v>143.77271982775613</v>
      </c>
      <c r="G41" s="118">
        <f>'Fall Response'!F10+'Fall Response'!J10+'Fall Response'!N10+'Fall Response'!AH10+'Fall Response'!AL10+'Fall Response'!AP10+'Fall Response'!BV10+'Fall Response'!BZ10+'Fall Response'!CD10+'Fall Response'!CH10+'Fall Response'!BR10</f>
        <v>70.323818369940369</v>
      </c>
      <c r="H41" s="118">
        <f>'Fall Response'!CP10+(0.3*'Fall Response'!BN10)</f>
        <v>72.5171214645611</v>
      </c>
      <c r="I41" s="118">
        <f>'Fall Response'!AT10+'Fall Response'!BB10+'Fall Response'!BF10+'Fall Response'!CL10+'Fall Response'!CT10+(0.7*'Fall Response'!BN10)</f>
        <v>403.89364071635089</v>
      </c>
      <c r="J41" s="118">
        <f>'Fall Response'!CX10</f>
        <v>120.80613675949347</v>
      </c>
      <c r="K41" s="118">
        <f>'Fall Response'!R10+'Fall Response'!V10+'Fall Response'!Z10+'Fall Response'!AD10+'Fall Response'!AX10+'Fall Response'!BJ10</f>
        <v>167.64593609499218</v>
      </c>
      <c r="L41" s="65">
        <v>2018</v>
      </c>
      <c r="M41" s="68">
        <f t="shared" si="3"/>
        <v>411.62726129521786</v>
      </c>
      <c r="N41" s="68">
        <f t="shared" si="4"/>
        <v>87.895990433345844</v>
      </c>
      <c r="O41" s="68">
        <f t="shared" si="5"/>
        <v>512.96996416260527</v>
      </c>
      <c r="P41" s="68">
        <f t="shared" si="6"/>
        <v>120.80613675949347</v>
      </c>
      <c r="Q41" s="68">
        <f t="shared" si="7"/>
        <v>311.41865592274831</v>
      </c>
      <c r="R41" s="68">
        <f t="shared" si="8"/>
        <v>1444.7180085734108</v>
      </c>
    </row>
    <row r="42" spans="1:18" x14ac:dyDescent="0.25">
      <c r="A42" s="154">
        <v>2019</v>
      </c>
      <c r="B42" s="118">
        <f>'Spring Response'!F12+'Spring Response'!J12+'Spring Response'!N12+'Spring Response'!AH12+'Spring Response'!AL12+'Spring Response'!AP12+'Spring Response'!BV12+'Spring Response'!BZ12+'Spring Response'!CD12+'Spring Response'!CH12+'Spring Response'!BR12</f>
        <v>334.88576774516315</v>
      </c>
      <c r="C42" s="118">
        <f>'Spring Response'!CP12+(0.3*'Spring Response'!BN12)</f>
        <v>14.229051510565606</v>
      </c>
      <c r="D42" s="118">
        <f>'Spring Response'!AT12+'Spring Response'!BB12+'Spring Response'!BF12+'Spring Response'!CL12+'Spring Response'!CT12+(0.7*'Spring Response'!BN12)</f>
        <v>97.103360033650787</v>
      </c>
      <c r="E42" s="118">
        <v>0</v>
      </c>
      <c r="F42" s="118">
        <f>'Spring Response'!R12+'Spring Response'!V12+'Spring Response'!Z12+'Spring Response'!AD12+'Spring Response'!AX12+'Spring Response'!BJ12</f>
        <v>129.72809863340959</v>
      </c>
      <c r="G42" s="118">
        <f>'Fall Response'!F11+'Fall Response'!J11+'Fall Response'!N11+'Fall Response'!AH11+'Fall Response'!AL11+'Fall Response'!AP11+'Fall Response'!BV11+'Fall Response'!BZ11+'Fall Response'!CD11+'Fall Response'!CH11+'Fall Response'!BR11</f>
        <v>69.955956414744762</v>
      </c>
      <c r="H42" s="118">
        <f>'Fall Response'!CP11+(0.3*'Fall Response'!BN11)</f>
        <v>66.774714963315887</v>
      </c>
      <c r="I42" s="118">
        <f>'Fall Response'!AT11+'Fall Response'!BB11+'Fall Response'!BF11+'Fall Response'!CL11+'Fall Response'!CT11+(0.7*'Fall Response'!BN11)</f>
        <v>363.77854222032613</v>
      </c>
      <c r="J42" s="118">
        <f>'Fall Response'!CX11</f>
        <v>115.23765915974042</v>
      </c>
      <c r="K42" s="118">
        <f>'Fall Response'!R11+'Fall Response'!V11+'Fall Response'!Z11+'Fall Response'!AD11+'Fall Response'!AX11+'Fall Response'!BJ11</f>
        <v>151.34370258470111</v>
      </c>
      <c r="L42" s="154">
        <v>2019</v>
      </c>
      <c r="M42" s="68">
        <f t="shared" si="3"/>
        <v>404.84172415990793</v>
      </c>
      <c r="N42" s="68">
        <f t="shared" si="4"/>
        <v>81.003766473881498</v>
      </c>
      <c r="O42" s="68">
        <f t="shared" si="5"/>
        <v>460.88190225397693</v>
      </c>
      <c r="P42" s="68">
        <f t="shared" si="6"/>
        <v>115.23765915974042</v>
      </c>
      <c r="Q42" s="68">
        <f t="shared" si="7"/>
        <v>281.07180121811069</v>
      </c>
      <c r="R42" s="68">
        <f t="shared" si="8"/>
        <v>1343.0368532656175</v>
      </c>
    </row>
    <row r="43" spans="1:18" x14ac:dyDescent="0.25">
      <c r="A43" s="65">
        <v>2020</v>
      </c>
      <c r="B43" s="118">
        <f>'Spring Response'!F13+'Spring Response'!J13+'Spring Response'!N13+'Spring Response'!AH13+'Spring Response'!AL13+'Spring Response'!AP13+'Spring Response'!BV13+'Spring Response'!BZ13+'Spring Response'!CD13+'Spring Response'!CH13+'Spring Response'!BR13</f>
        <v>325.78459097602655</v>
      </c>
      <c r="C43" s="118">
        <f>'Spring Response'!CP13+(0.3*'Spring Response'!BN13)</f>
        <v>13.162253991954413</v>
      </c>
      <c r="D43" s="118">
        <f>'Spring Response'!AT13+'Spring Response'!BB13+'Spring Response'!BF13+'Spring Response'!CL13+'Spring Response'!CT13+(0.7*'Spring Response'!BN13)</f>
        <v>87.082737733232307</v>
      </c>
      <c r="E43" s="118">
        <v>0</v>
      </c>
      <c r="F43" s="118">
        <f>'Spring Response'!R13+'Spring Response'!V13+'Spring Response'!Z13+'Spring Response'!AD13+'Spring Response'!AX13+'Spring Response'!BJ13</f>
        <v>117.8281757649365</v>
      </c>
      <c r="G43" s="118">
        <f>'Fall Response'!F12+'Fall Response'!J12+'Fall Response'!N12+'Fall Response'!AH12+'Fall Response'!AL12+'Fall Response'!AP12+'Fall Response'!BV12+'Fall Response'!BZ12+'Fall Response'!CD12+'Fall Response'!CH12+'Fall Response'!BR12</f>
        <v>68.878996310500909</v>
      </c>
      <c r="H43" s="118">
        <f>'Fall Response'!CP12+(0.3*'Fall Response'!BN12)</f>
        <v>61.490220087853864</v>
      </c>
      <c r="I43" s="118">
        <f>'Fall Response'!AT12+'Fall Response'!BB12+'Fall Response'!BF12+'Fall Response'!CL12+'Fall Response'!CT12+(0.7*'Fall Response'!BN12)</f>
        <v>329.24241494428247</v>
      </c>
      <c r="J43" s="118">
        <f>'Fall Response'!CX12</f>
        <v>109.12242454258731</v>
      </c>
      <c r="K43" s="118">
        <f>'Fall Response'!R12+'Fall Response'!V12+'Fall Response'!Z12+'Fall Response'!AD12+'Fall Response'!AX12+'Fall Response'!BJ12</f>
        <v>137.55914619127552</v>
      </c>
      <c r="L43" s="65">
        <v>2020</v>
      </c>
      <c r="M43" s="68">
        <f t="shared" si="3"/>
        <v>394.66358728652745</v>
      </c>
      <c r="N43" s="68">
        <f t="shared" si="4"/>
        <v>74.652474079808272</v>
      </c>
      <c r="O43" s="68">
        <f t="shared" si="5"/>
        <v>416.32515267751478</v>
      </c>
      <c r="P43" s="68">
        <f t="shared" si="6"/>
        <v>109.12242454258731</v>
      </c>
      <c r="Q43" s="68">
        <f t="shared" si="7"/>
        <v>255.38732195621202</v>
      </c>
      <c r="R43" s="68">
        <f t="shared" si="8"/>
        <v>1250.1509605426497</v>
      </c>
    </row>
    <row r="44" spans="1:18" x14ac:dyDescent="0.25">
      <c r="A44" s="154">
        <v>2021</v>
      </c>
      <c r="B44" s="118">
        <f>'Spring Response'!F14+'Spring Response'!J14+'Spring Response'!N14+'Spring Response'!AH14+'Spring Response'!AL14+'Spring Response'!AP14+'Spring Response'!BV14+'Spring Response'!BZ14+'Spring Response'!CD14+'Spring Response'!CH14+'Spring Response'!BR14</f>
        <v>315.20763244325371</v>
      </c>
      <c r="C44" s="118">
        <f>'Spring Response'!CP14+(0.3*'Spring Response'!BN14)</f>
        <v>12.191745512917763</v>
      </c>
      <c r="D44" s="118">
        <f>'Spring Response'!AT14+'Spring Response'!BB14+'Spring Response'!BF14+'Spring Response'!CL14+'Spring Response'!CT14+(0.7*'Spring Response'!BN14)</f>
        <v>78.621212247787568</v>
      </c>
      <c r="E44" s="118">
        <v>0</v>
      </c>
      <c r="F44" s="118">
        <f>'Spring Response'!R14+'Spring Response'!V14+'Spring Response'!Z14+'Spring Response'!AD14+'Spring Response'!AX14+'Spring Response'!BJ14</f>
        <v>107.64449696585476</v>
      </c>
      <c r="G44" s="118">
        <f>'Fall Response'!F13+'Fall Response'!J13+'Fall Response'!N13+'Fall Response'!AH13+'Fall Response'!AL13+'Fall Response'!AP13+'Fall Response'!BV13+'Fall Response'!BZ13+'Fall Response'!CD13+'Fall Response'!CH13+'Fall Response'!BR13</f>
        <v>67.347196517378009</v>
      </c>
      <c r="H44" s="118">
        <f>'Fall Response'!CP13+(0.3*'Fall Response'!BN13)</f>
        <v>56.714690385513201</v>
      </c>
      <c r="I44" s="118">
        <f>'Fall Response'!AT13+'Fall Response'!BB13+'Fall Response'!BF13+'Fall Response'!CL13+'Fall Response'!CT13+(0.7*'Fall Response'!BN13)</f>
        <v>299.4554928971379</v>
      </c>
      <c r="J44" s="118">
        <f>'Fall Response'!CX13</f>
        <v>102.94807360373184</v>
      </c>
      <c r="K44" s="118">
        <f>'Fall Response'!R13+'Fall Response'!V13+'Fall Response'!Z13+'Fall Response'!AD13+'Fall Response'!AX13+'Fall Response'!BJ13</f>
        <v>125.77148537735305</v>
      </c>
      <c r="L44" s="154">
        <v>2021</v>
      </c>
      <c r="M44" s="68">
        <f t="shared" si="3"/>
        <v>382.55482896063171</v>
      </c>
      <c r="N44" s="68">
        <f t="shared" si="4"/>
        <v>68.906435898430971</v>
      </c>
      <c r="O44" s="68">
        <f t="shared" si="5"/>
        <v>378.07670514492548</v>
      </c>
      <c r="P44" s="68">
        <f t="shared" si="6"/>
        <v>102.94807360373184</v>
      </c>
      <c r="Q44" s="68">
        <f t="shared" si="7"/>
        <v>233.41598234320782</v>
      </c>
      <c r="R44" s="68">
        <f t="shared" si="8"/>
        <v>1165.902025950928</v>
      </c>
    </row>
    <row r="45" spans="1:18" x14ac:dyDescent="0.25">
      <c r="A45" s="65">
        <v>2022</v>
      </c>
      <c r="B45" s="118">
        <f>'Spring Response'!F15+'Spring Response'!J15+'Spring Response'!N15+'Spring Response'!AH15+'Spring Response'!AL15+'Spring Response'!AP15+'Spring Response'!BV15+'Spring Response'!BZ15+'Spring Response'!CD15+'Spring Response'!CH15+'Spring Response'!BR15</f>
        <v>303.91357496796167</v>
      </c>
      <c r="C45" s="118">
        <f>'Spring Response'!CP15+(0.3*'Spring Response'!BN15)</f>
        <v>11.316611749215188</v>
      </c>
      <c r="D45" s="118">
        <f>'Spring Response'!AT15+'Spring Response'!BB15+'Spring Response'!BF15+'Spring Response'!CL15+'Spring Response'!CT15+(0.7*'Spring Response'!BN15)</f>
        <v>71.41313056242123</v>
      </c>
      <c r="E45" s="118">
        <v>0</v>
      </c>
      <c r="F45" s="118">
        <f>'Spring Response'!R15+'Spring Response'!V15+'Spring Response'!Z15+'Spring Response'!AD15+'Spring Response'!AX15+'Spring Response'!BJ15</f>
        <v>98.850266878932203</v>
      </c>
      <c r="G45" s="118">
        <f>'Fall Response'!F14+'Fall Response'!J14+'Fall Response'!N14+'Fall Response'!AH14+'Fall Response'!AL14+'Fall Response'!AP14+'Fall Response'!BV14+'Fall Response'!BZ14+'Fall Response'!CD14+'Fall Response'!CH14+'Fall Response'!BR14</f>
        <v>65.533867508642501</v>
      </c>
      <c r="H45" s="118">
        <f>'Fall Response'!CP14+(0.3*'Fall Response'!BN14)</f>
        <v>52.43324341974197</v>
      </c>
      <c r="I45" s="118">
        <f>'Fall Response'!AT14+'Fall Response'!BB14+'Fall Response'!BF14+'Fall Response'!CL14+'Fall Response'!CT14+(0.7*'Fall Response'!BN14)</f>
        <v>273.66003062631114</v>
      </c>
      <c r="J45" s="118">
        <f>'Fall Response'!CX14</f>
        <v>96.967078369639253</v>
      </c>
      <c r="K45" s="118">
        <f>'Fall Response'!R14+'Fall Response'!V14+'Fall Response'!Z14+'Fall Response'!AD14+'Fall Response'!AX14+'Fall Response'!BJ14</f>
        <v>115.59219408279152</v>
      </c>
      <c r="L45" s="65">
        <v>2022</v>
      </c>
      <c r="M45" s="68">
        <f t="shared" si="3"/>
        <v>369.44744247660418</v>
      </c>
      <c r="N45" s="68">
        <f t="shared" si="4"/>
        <v>63.749855168957154</v>
      </c>
      <c r="O45" s="68">
        <f t="shared" si="5"/>
        <v>345.07316118873234</v>
      </c>
      <c r="P45" s="68">
        <f t="shared" si="6"/>
        <v>96.967078369639253</v>
      </c>
      <c r="Q45" s="68">
        <f t="shared" si="7"/>
        <v>214.44246096172373</v>
      </c>
      <c r="R45" s="68">
        <f t="shared" si="8"/>
        <v>1089.6799981656566</v>
      </c>
    </row>
    <row r="46" spans="1:18" x14ac:dyDescent="0.25">
      <c r="A46" s="154">
        <v>2023</v>
      </c>
      <c r="B46" s="118">
        <f>'Spring Response'!F16+'Spring Response'!J16+'Spring Response'!N16+'Spring Response'!AH16+'Spring Response'!AL16+'Spring Response'!AP16+'Spring Response'!BV16+'Spring Response'!BZ16+'Spring Response'!CD16+'Spring Response'!CH16+'Spring Response'!BR16</f>
        <v>292.38302874718568</v>
      </c>
      <c r="C46" s="118">
        <f>'Spring Response'!CP16+(0.3*'Spring Response'!BN16)</f>
        <v>10.530132466731912</v>
      </c>
      <c r="D46" s="118">
        <f>'Spring Response'!AT16+'Spring Response'!BB16+'Spring Response'!BF16+'Spring Response'!CL16+'Spring Response'!CT16+(0.7*'Spring Response'!BN16)</f>
        <v>65.221338930805501</v>
      </c>
      <c r="E46" s="118">
        <v>0</v>
      </c>
      <c r="F46" s="118">
        <f>'Spring Response'!R16+'Spring Response'!V16+'Spring Response'!Z16+'Spring Response'!AD16+'Spring Response'!AX16+'Spring Response'!BJ16</f>
        <v>91.193798883768721</v>
      </c>
      <c r="G46" s="118">
        <f>'Fall Response'!F15+'Fall Response'!J15+'Fall Response'!N15+'Fall Response'!AH15+'Fall Response'!AL15+'Fall Response'!AP15+'Fall Response'!BV15+'Fall Response'!BZ15+'Fall Response'!CD15+'Fall Response'!CH15+'Fall Response'!BR15</f>
        <v>63.558095200555897</v>
      </c>
      <c r="H46" s="118">
        <f>'Fall Response'!CP15+(0.3*'Fall Response'!BN15)</f>
        <v>48.605296297572323</v>
      </c>
      <c r="I46" s="118">
        <f>'Fall Response'!AT15+'Fall Response'!BB15+'Fall Response'!BF15+'Fall Response'!CL15+'Fall Response'!CT15+(0.7*'Fall Response'!BN15)</f>
        <v>251.20823415467282</v>
      </c>
      <c r="J46" s="118">
        <f>'Fall Response'!CX15</f>
        <v>91.302314414857676</v>
      </c>
      <c r="K46" s="118">
        <f>'Fall Response'!R15+'Fall Response'!V15+'Fall Response'!Z15+'Fall Response'!AD15+'Fall Response'!AX15+'Fall Response'!BJ15</f>
        <v>106.72613989660599</v>
      </c>
      <c r="L46" s="154">
        <v>2023</v>
      </c>
      <c r="M46" s="68">
        <f t="shared" si="3"/>
        <v>355.94112394774157</v>
      </c>
      <c r="N46" s="68">
        <f t="shared" si="4"/>
        <v>59.135428764304237</v>
      </c>
      <c r="O46" s="68">
        <f t="shared" si="5"/>
        <v>316.4295730854783</v>
      </c>
      <c r="P46" s="68">
        <f t="shared" si="6"/>
        <v>91.302314414857676</v>
      </c>
      <c r="Q46" s="68">
        <f t="shared" si="7"/>
        <v>197.91993878037471</v>
      </c>
      <c r="R46" s="68">
        <f t="shared" si="8"/>
        <v>1020.7283789927565</v>
      </c>
    </row>
    <row r="47" spans="1:18" x14ac:dyDescent="0.25">
      <c r="A47" s="65">
        <v>2024</v>
      </c>
      <c r="B47" s="118">
        <f>'Spring Response'!F17+'Spring Response'!J17+'Spring Response'!N17+'Spring Response'!AH17+'Spring Response'!AL17+'Spring Response'!AP17+'Spring Response'!BV17+'Spring Response'!BZ17+'Spring Response'!CD17+'Spring Response'!CH17+'Spring Response'!BR17</f>
        <v>280.9199565403747</v>
      </c>
      <c r="C47" s="118">
        <f>'Spring Response'!CP17+(0.3*'Spring Response'!BN17)</f>
        <v>9.8236281583987548</v>
      </c>
      <c r="D47" s="118">
        <f>'Spring Response'!AT17+'Spring Response'!BB17+'Spring Response'!BF17+'Spring Response'!CL17+'Spring Response'!CT17+(0.7*'Spring Response'!BN17)</f>
        <v>59.860992601772971</v>
      </c>
      <c r="E47" s="118">
        <v>0</v>
      </c>
      <c r="F47" s="118">
        <f>'Spring Response'!R17+'Spring Response'!V17+'Spring Response'!Z17+'Spring Response'!AD17+'Spring Response'!AX17+'Spring Response'!BJ17</f>
        <v>84.478934420262192</v>
      </c>
      <c r="G47" s="118">
        <f>'Fall Response'!F16+'Fall Response'!J16+'Fall Response'!N16+'Fall Response'!AH16+'Fall Response'!AL16+'Fall Response'!AP16+'Fall Response'!BV16+'Fall Response'!BZ16+'Fall Response'!CD16+'Fall Response'!CH16+'Fall Response'!BR16</f>
        <v>61.501851934943943</v>
      </c>
      <c r="H47" s="118">
        <f>'Fall Response'!CP16+(0.3*'Fall Response'!BN16)</f>
        <v>45.182708210955155</v>
      </c>
      <c r="I47" s="118">
        <f>'Fall Response'!AT16+'Fall Response'!BB16+'Fall Response'!BF16+'Fall Response'!CL16+'Fall Response'!CT16+(0.7*'Fall Response'!BN16)</f>
        <v>231.56126141159007</v>
      </c>
      <c r="J47" s="118">
        <f>'Fall Response'!CX16</f>
        <v>86.005108861204363</v>
      </c>
      <c r="K47" s="118">
        <f>'Fall Response'!R16+'Fall Response'!V16+'Fall Response'!Z16+'Fall Response'!AD16+'Fall Response'!AX16+'Fall Response'!BJ16</f>
        <v>98.945306627798857</v>
      </c>
      <c r="L47" s="65">
        <v>2024</v>
      </c>
      <c r="M47" s="68">
        <f t="shared" si="3"/>
        <v>342.42180847531864</v>
      </c>
      <c r="N47" s="68">
        <f t="shared" si="4"/>
        <v>55.00633636935391</v>
      </c>
      <c r="O47" s="68">
        <f t="shared" si="5"/>
        <v>291.42225401336304</v>
      </c>
      <c r="P47" s="68">
        <f t="shared" si="6"/>
        <v>86.005108861204363</v>
      </c>
      <c r="Q47" s="68">
        <f t="shared" si="7"/>
        <v>183.42424104806105</v>
      </c>
      <c r="R47" s="68">
        <f t="shared" si="8"/>
        <v>958.27974876730093</v>
      </c>
    </row>
    <row r="48" spans="1:18" x14ac:dyDescent="0.25">
      <c r="A48" s="154">
        <v>2025</v>
      </c>
      <c r="B48" s="118">
        <f>'Spring Response'!F18+'Spring Response'!J18+'Spring Response'!N18+'Spring Response'!AH18+'Spring Response'!AL18+'Spring Response'!AP18+'Spring Response'!BV18+'Spring Response'!BZ18+'Spring Response'!CD18+'Spring Response'!CH18+'Spring Response'!BR18</f>
        <v>269.7140593613891</v>
      </c>
      <c r="C48" s="118">
        <f>'Spring Response'!CP18+(0.3*'Spring Response'!BN18)</f>
        <v>9.1882068847311196</v>
      </c>
      <c r="D48" s="118">
        <f>'Spring Response'!AT18+'Spring Response'!BB18+'Spring Response'!BF18+'Spring Response'!CL18+'Spring Response'!CT18+(0.7*'Spring Response'!BN18)</f>
        <v>55.18695415313347</v>
      </c>
      <c r="E48" s="118">
        <v>0</v>
      </c>
      <c r="F48" s="118">
        <f>'Spring Response'!R18+'Spring Response'!V18+'Spring Response'!Z18+'Spring Response'!AD18+'Spring Response'!AX18+'Spring Response'!BJ18</f>
        <v>78.55093309543571</v>
      </c>
      <c r="G48" s="118">
        <f>'Fall Response'!F17+'Fall Response'!J17+'Fall Response'!N17+'Fall Response'!AH17+'Fall Response'!AL17+'Fall Response'!AP17+'Fall Response'!BV17+'Fall Response'!BZ17+'Fall Response'!CD17+'Fall Response'!CH17+'Fall Response'!BR17</f>
        <v>59.421380490943534</v>
      </c>
      <c r="H48" s="118">
        <f>'Fall Response'!CP17+(0.3*'Fall Response'!BN17)</f>
        <v>42.117793890007313</v>
      </c>
      <c r="I48" s="118">
        <f>'Fall Response'!AT17+'Fall Response'!BB17+'Fall Response'!BF17+'Fall Response'!CL17+'Fall Response'!CT17+(0.7*'Fall Response'!BN17)</f>
        <v>214.27577462746893</v>
      </c>
      <c r="J48" s="118">
        <f>'Fall Response'!CX17</f>
        <v>81.087560878393177</v>
      </c>
      <c r="K48" s="118">
        <f>'Fall Response'!R17+'Fall Response'!V17+'Fall Response'!Z17+'Fall Response'!AD17+'Fall Response'!AX17+'Fall Response'!BJ17</f>
        <v>92.070818049026244</v>
      </c>
      <c r="L48" s="154">
        <v>2025</v>
      </c>
      <c r="M48" s="68">
        <f t="shared" si="3"/>
        <v>329.13543985233264</v>
      </c>
      <c r="N48" s="68">
        <f t="shared" si="4"/>
        <v>51.306000774738436</v>
      </c>
      <c r="O48" s="68">
        <f t="shared" si="5"/>
        <v>269.46272878060239</v>
      </c>
      <c r="P48" s="68">
        <f t="shared" si="6"/>
        <v>81.087560878393177</v>
      </c>
      <c r="Q48" s="68">
        <f t="shared" si="7"/>
        <v>170.62175114446194</v>
      </c>
      <c r="R48" s="68">
        <f t="shared" si="8"/>
        <v>901.61348143052851</v>
      </c>
    </row>
    <row r="49" spans="1:18" x14ac:dyDescent="0.25">
      <c r="A49" s="65">
        <v>2026</v>
      </c>
      <c r="B49" s="118">
        <f>'Spring Response'!F19+'Spring Response'!J19+'Spring Response'!N19+'Spring Response'!AH19+'Spring Response'!AL19+'Spring Response'!AP19+'Spring Response'!BV19+'Spring Response'!BZ19+'Spring Response'!CD19+'Spring Response'!CH19+'Spring Response'!BR19</f>
        <v>258.88022778277997</v>
      </c>
      <c r="C49" s="118">
        <f>'Spring Response'!CP19+(0.3*'Spring Response'!BN19)</f>
        <v>8.6155189344094598</v>
      </c>
      <c r="D49" s="118">
        <f>'Spring Response'!AT19+'Spring Response'!BB19+'Spring Response'!BF19+'Spring Response'!CL19+'Spring Response'!CT19+(0.7*'Spring Response'!BN19)</f>
        <v>51.084289676948615</v>
      </c>
      <c r="E49" s="118">
        <v>0</v>
      </c>
      <c r="F49" s="118">
        <f>'Spring Response'!R19+'Spring Response'!V19+'Spring Response'!Z19+'Spring Response'!AD19+'Spring Response'!AX19+'Spring Response'!BJ19</f>
        <v>73.286311795029846</v>
      </c>
      <c r="G49" s="118">
        <f>'Fall Response'!F18+'Fall Response'!J18+'Fall Response'!N18+'Fall Response'!AH18+'Fall Response'!AL18+'Fall Response'!AP18+'Fall Response'!BV18+'Fall Response'!BZ18+'Fall Response'!CD18+'Fall Response'!CH18+'Fall Response'!BR18</f>
        <v>57.354942769460287</v>
      </c>
      <c r="H49" s="118">
        <f>'Fall Response'!CP18+(0.3*'Fall Response'!BN18)</f>
        <v>39.366617227963857</v>
      </c>
      <c r="I49" s="118">
        <f>'Fall Response'!AT18+'Fall Response'!BB18+'Fall Response'!BF18+'Fall Response'!CL18+'Fall Response'!CT18+(0.7*'Fall Response'!BN18)</f>
        <v>198.98809983566218</v>
      </c>
      <c r="J49" s="118">
        <f>'Fall Response'!CX18</f>
        <v>76.540741913151294</v>
      </c>
      <c r="K49" s="118">
        <f>'Fall Response'!R18+'Fall Response'!V18+'Fall Response'!Z18+'Fall Response'!AD18+'Fall Response'!AX18+'Fall Response'!BJ18</f>
        <v>85.960423109901768</v>
      </c>
      <c r="L49" s="65">
        <v>2026</v>
      </c>
      <c r="M49" s="68">
        <f t="shared" si="3"/>
        <v>316.23517055224028</v>
      </c>
      <c r="N49" s="68">
        <f t="shared" si="4"/>
        <v>47.982136162373315</v>
      </c>
      <c r="O49" s="68">
        <f t="shared" si="5"/>
        <v>250.07238951261081</v>
      </c>
      <c r="P49" s="68">
        <f t="shared" si="6"/>
        <v>76.540741913151294</v>
      </c>
      <c r="Q49" s="68">
        <f t="shared" si="7"/>
        <v>159.2467349049316</v>
      </c>
      <c r="R49" s="68">
        <f t="shared" si="8"/>
        <v>850.07717304530729</v>
      </c>
    </row>
    <row r="50" spans="1:18" x14ac:dyDescent="0.25">
      <c r="A50" s="154">
        <v>2027</v>
      </c>
      <c r="B50" s="118">
        <f>'Spring Response'!F20+'Spring Response'!J20+'Spring Response'!N20+'Spring Response'!AH20+'Spring Response'!AL20+'Spring Response'!AP20+'Spring Response'!BV20+'Spring Response'!BZ20+'Spring Response'!CD20+'Spring Response'!CH20+'Spring Response'!BR20</f>
        <v>248.48402505197589</v>
      </c>
      <c r="C50" s="118">
        <f>'Spring Response'!CP20+(0.3*'Spring Response'!BN20)</f>
        <v>8.0980394174468646</v>
      </c>
      <c r="D50" s="118">
        <f>'Spring Response'!AT20+'Spring Response'!BB20+'Spring Response'!BF20+'Spring Response'!CL20+'Spring Response'!CT20+(0.7*'Spring Response'!BN20)</f>
        <v>47.461174857701039</v>
      </c>
      <c r="E50" s="118">
        <v>0</v>
      </c>
      <c r="F50" s="118">
        <f>'Spring Response'!R20+'Spring Response'!V20+'Spring Response'!Z20+'Spring Response'!AD20+'Spring Response'!AX20+'Spring Response'!BJ20</f>
        <v>68.585468791697991</v>
      </c>
      <c r="G50" s="118">
        <f>'Fall Response'!F19+'Fall Response'!J19+'Fall Response'!N19+'Fall Response'!AH19+'Fall Response'!AL19+'Fall Response'!AP19+'Fall Response'!BV19+'Fall Response'!BZ19+'Fall Response'!CD19+'Fall Response'!CH19+'Fall Response'!BR19</f>
        <v>55.328170836379428</v>
      </c>
      <c r="H50" s="118">
        <f>'Fall Response'!CP19+(0.3*'Fall Response'!BN19)</f>
        <v>36.890081942781194</v>
      </c>
      <c r="I50" s="118">
        <f>'Fall Response'!AT19+'Fall Response'!BB19+'Fall Response'!BF19+'Fall Response'!CL19+'Fall Response'!CT19+(0.7*'Fall Response'!BN19)</f>
        <v>185.39957206799812</v>
      </c>
      <c r="J50" s="118">
        <f>'Fall Response'!CX19</f>
        <v>72.345020815474527</v>
      </c>
      <c r="K50" s="118">
        <f>'Fall Response'!R19+'Fall Response'!V19+'Fall Response'!Z19+'Fall Response'!AD19+'Fall Response'!AX19+'Fall Response'!BJ19</f>
        <v>80.499617947769025</v>
      </c>
      <c r="L50" s="154">
        <v>2027</v>
      </c>
      <c r="M50" s="68">
        <f t="shared" si="3"/>
        <v>303.81219588835529</v>
      </c>
      <c r="N50" s="68">
        <f t="shared" si="4"/>
        <v>44.988121360228057</v>
      </c>
      <c r="O50" s="68">
        <f t="shared" si="5"/>
        <v>232.86074692569917</v>
      </c>
      <c r="P50" s="68">
        <f t="shared" si="6"/>
        <v>72.345020815474527</v>
      </c>
      <c r="Q50" s="68">
        <f t="shared" si="7"/>
        <v>149.08508673946702</v>
      </c>
      <c r="R50" s="68">
        <f t="shared" si="8"/>
        <v>803.09117172922402</v>
      </c>
    </row>
    <row r="51" spans="1:18" x14ac:dyDescent="0.25">
      <c r="A51" s="65">
        <v>2028</v>
      </c>
      <c r="B51" s="118">
        <f>'Spring Response'!F21+'Spring Response'!J21+'Spring Response'!N21+'Spring Response'!AH21+'Spring Response'!AL21+'Spring Response'!AP21+'Spring Response'!BV21+'Spring Response'!BZ21+'Spring Response'!CD21+'Spring Response'!CH21+'Spring Response'!BR21</f>
        <v>238.55841828355307</v>
      </c>
      <c r="C51" s="118">
        <f>'Spring Response'!CP21+(0.3*'Spring Response'!BN21)</f>
        <v>7.6291287652080388</v>
      </c>
      <c r="D51" s="118">
        <f>'Spring Response'!AT21+'Spring Response'!BB21+'Spring Response'!BF21+'Spring Response'!CL21+'Spring Response'!CT21+(0.7*'Spring Response'!BN21)</f>
        <v>44.243603059070139</v>
      </c>
      <c r="E51" s="118">
        <v>0</v>
      </c>
      <c r="F51" s="118">
        <f>'Spring Response'!R21+'Spring Response'!V21+'Spring Response'!Z21+'Spring Response'!AD21+'Spring Response'!AX21+'Spring Response'!BJ21</f>
        <v>64.367268791105857</v>
      </c>
      <c r="G51" s="118">
        <f>'Fall Response'!F20+'Fall Response'!J20+'Fall Response'!N20+'Fall Response'!AH20+'Fall Response'!AL20+'Fall Response'!AP20+'Fall Response'!BV20+'Fall Response'!BZ20+'Fall Response'!CD20+'Fall Response'!CH20+'Fall Response'!BR20</f>
        <v>53.357799468163229</v>
      </c>
      <c r="H51" s="118">
        <f>'Fall Response'!CP20+(0.3*'Fall Response'!BN20)</f>
        <v>34.654015267391266</v>
      </c>
      <c r="I51" s="118">
        <f>'Fall Response'!AT20+'Fall Response'!BB20+'Fall Response'!BF20+'Fall Response'!CL20+'Fall Response'!CT20+(0.7*'Fall Response'!BN20)</f>
        <v>173.26409470409499</v>
      </c>
      <c r="J51" s="118">
        <f>'Fall Response'!CX20</f>
        <v>68.47592944281628</v>
      </c>
      <c r="K51" s="118">
        <f>'Fall Response'!R20+'Fall Response'!V20+'Fall Response'!Z20+'Fall Response'!AD20+'Fall Response'!AX20+'Fall Response'!BJ20</f>
        <v>75.595232017330432</v>
      </c>
      <c r="L51" s="65">
        <v>2028</v>
      </c>
      <c r="M51" s="68">
        <f t="shared" si="3"/>
        <v>291.91621775171632</v>
      </c>
      <c r="N51" s="68">
        <f t="shared" si="4"/>
        <v>42.283144032599303</v>
      </c>
      <c r="O51" s="68">
        <f t="shared" si="5"/>
        <v>217.50769776316514</v>
      </c>
      <c r="P51" s="68">
        <f t="shared" si="6"/>
        <v>68.47592944281628</v>
      </c>
      <c r="Q51" s="68">
        <f t="shared" si="7"/>
        <v>139.96250080843629</v>
      </c>
      <c r="R51" s="68">
        <f t="shared" si="8"/>
        <v>760.14548979873337</v>
      </c>
    </row>
    <row r="52" spans="1:18" x14ac:dyDescent="0.25">
      <c r="A52" s="154">
        <v>2029</v>
      </c>
      <c r="B52" s="118">
        <f>'Spring Response'!F22+'Spring Response'!J22+'Spring Response'!N22+'Spring Response'!AH22+'Spring Response'!AL22+'Spring Response'!AP22+'Spring Response'!BV22+'Spring Response'!BZ22+'Spring Response'!CD22+'Spring Response'!CH22+'Spring Response'!BR22</f>
        <v>229.1149015578246</v>
      </c>
      <c r="C52" s="118">
        <f>'Spring Response'!CP22+(0.3*'Spring Response'!BN22)</f>
        <v>7.2029930658750381</v>
      </c>
      <c r="D52" s="118">
        <f>'Spring Response'!AT22+'Spring Response'!BB22+'Spring Response'!BF22+'Spring Response'!CL22+'Spring Response'!CT22+(0.7*'Spring Response'!BN22)</f>
        <v>41.371421147113693</v>
      </c>
      <c r="E52" s="118">
        <v>0</v>
      </c>
      <c r="F52" s="118">
        <f>'Spring Response'!R22+'Spring Response'!V22+'Spring Response'!Z22+'Spring Response'!AD22+'Spring Response'!AX22+'Spring Response'!BJ22</f>
        <v>60.565018621476142</v>
      </c>
      <c r="G52" s="118">
        <f>'Fall Response'!F21+'Fall Response'!J21+'Fall Response'!N21+'Fall Response'!AH21+'Fall Response'!AL21+'Fall Response'!AP21+'Fall Response'!BV21+'Fall Response'!BZ21+'Fall Response'!CD21+'Fall Response'!CH21+'Fall Response'!BR21</f>
        <v>51.454289537634104</v>
      </c>
      <c r="H52" s="118">
        <f>'Fall Response'!CP21+(0.3*'Fall Response'!BN21)</f>
        <v>32.628819555485869</v>
      </c>
      <c r="I52" s="118">
        <f>'Fall Response'!AT21+'Fall Response'!BB21+'Fall Response'!BF21+'Fall Response'!CL21+'Fall Response'!CT21+(0.7*'Fall Response'!BN21)</f>
        <v>162.37797208254963</v>
      </c>
      <c r="J52" s="118">
        <f>'Fall Response'!CX21</f>
        <v>64.90747018166725</v>
      </c>
      <c r="K52" s="118">
        <f>'Fall Response'!R21+'Fall Response'!V21+'Fall Response'!Z21+'Fall Response'!AD21+'Fall Response'!AX21+'Fall Response'!BJ21</f>
        <v>71.170715267738672</v>
      </c>
      <c r="L52" s="154">
        <v>2029</v>
      </c>
      <c r="M52" s="68">
        <f t="shared" si="3"/>
        <v>280.56919109545868</v>
      </c>
      <c r="N52" s="68">
        <f t="shared" si="4"/>
        <v>39.83181262136091</v>
      </c>
      <c r="O52" s="68">
        <f t="shared" si="5"/>
        <v>203.74939322966333</v>
      </c>
      <c r="P52" s="68">
        <f t="shared" si="6"/>
        <v>64.90747018166725</v>
      </c>
      <c r="Q52" s="68">
        <f t="shared" si="7"/>
        <v>131.73573388921483</v>
      </c>
      <c r="R52" s="68">
        <f t="shared" si="8"/>
        <v>720.79360101736506</v>
      </c>
    </row>
    <row r="53" spans="1:18" x14ac:dyDescent="0.25">
      <c r="A53" s="65">
        <v>2030</v>
      </c>
      <c r="B53" s="118">
        <f>'Spring Response'!F23+'Spring Response'!J23+'Spring Response'!N23+'Spring Response'!AH23+'Spring Response'!AL23+'Spring Response'!AP23+'Spring Response'!BV23+'Spring Response'!BZ23+'Spring Response'!CD23+'Spring Response'!CH23+'Spring Response'!BR23</f>
        <v>220.15096003583278</v>
      </c>
      <c r="C53" s="118">
        <f>'Spring Response'!CP23+(0.3*'Spring Response'!BN23)</f>
        <v>6.8146039482614933</v>
      </c>
      <c r="D53" s="118">
        <f>'Spring Response'!AT23+'Spring Response'!BB23+'Spring Response'!BF23+'Spring Response'!CL23+'Spring Response'!CT23+(0.7*'Spring Response'!BN23)</f>
        <v>38.795340329889569</v>
      </c>
      <c r="E53" s="118">
        <v>0</v>
      </c>
      <c r="F53" s="118">
        <f>'Spring Response'!R23+'Spring Response'!V23+'Spring Response'!Z23+'Spring Response'!AD23+'Spring Response'!AX23+'Spring Response'!BJ23</f>
        <v>57.12343977750885</v>
      </c>
      <c r="G53" s="118">
        <f>'Fall Response'!F22+'Fall Response'!J22+'Fall Response'!N22+'Fall Response'!AH22+'Fall Response'!AL22+'Fall Response'!AP22+'Fall Response'!BV22+'Fall Response'!BZ22+'Fall Response'!CD22+'Fall Response'!CH22+'Fall Response'!BR22</f>
        <v>49.623683014252698</v>
      </c>
      <c r="H53" s="118">
        <f>'Fall Response'!CP22+(0.3*'Fall Response'!BN22)</f>
        <v>30.788967780473101</v>
      </c>
      <c r="I53" s="118">
        <f>'Fall Response'!AT22+'Fall Response'!BB22+'Fall Response'!BF22+'Fall Response'!CL22+'Fall Response'!CT22+(0.7*'Fall Response'!BN22)</f>
        <v>152.57174499671441</v>
      </c>
      <c r="J53" s="118">
        <f>'Fall Response'!CX22</f>
        <v>61.613942078128218</v>
      </c>
      <c r="K53" s="118">
        <f>'Fall Response'!R22+'Fall Response'!V22+'Fall Response'!Z22+'Fall Response'!AD22+'Fall Response'!AX22+'Fall Response'!BJ22</f>
        <v>67.162621283266176</v>
      </c>
      <c r="L53" s="65">
        <v>2030</v>
      </c>
      <c r="M53" s="68">
        <f t="shared" si="3"/>
        <v>269.7746430500855</v>
      </c>
      <c r="N53" s="68">
        <f t="shared" si="4"/>
        <v>37.603571728734593</v>
      </c>
      <c r="O53" s="68">
        <f t="shared" si="5"/>
        <v>191.36708532660398</v>
      </c>
      <c r="P53" s="68">
        <f t="shared" si="6"/>
        <v>61.613942078128218</v>
      </c>
      <c r="Q53" s="68">
        <f t="shared" si="7"/>
        <v>124.28606106077503</v>
      </c>
      <c r="R53" s="68">
        <f t="shared" si="8"/>
        <v>684.64530324432747</v>
      </c>
    </row>
    <row r="54" spans="1:18" x14ac:dyDescent="0.25">
      <c r="A54" s="154">
        <v>2031</v>
      </c>
      <c r="B54" s="118">
        <f>'Spring Response'!F24+'Spring Response'!J24+'Spring Response'!N24+'Spring Response'!AH24+'Spring Response'!AL24+'Spring Response'!AP24+'Spring Response'!BV24+'Spring Response'!BZ24+'Spring Response'!CD24+'Spring Response'!CH24+'Spring Response'!BR24</f>
        <v>211.65511146424083</v>
      </c>
      <c r="C54" s="118">
        <f>'Spring Response'!CP24+(0.3*'Spring Response'!BN24)</f>
        <v>6.459606934100286</v>
      </c>
      <c r="D54" s="118">
        <f>'Spring Response'!AT24+'Spring Response'!BB24+'Spring Response'!BF24+'Spring Response'!CL24+'Spring Response'!CT24+(0.7*'Spring Response'!BN24)</f>
        <v>36.474664700398023</v>
      </c>
      <c r="E54" s="118">
        <v>0</v>
      </c>
      <c r="F54" s="118">
        <f>'Spring Response'!R24+'Spring Response'!V24+'Spring Response'!Z24+'Spring Response'!AD24+'Spring Response'!AX24+'Spring Response'!BJ24</f>
        <v>53.996364154224075</v>
      </c>
      <c r="G54" s="118">
        <f>'Fall Response'!F23+'Fall Response'!J23+'Fall Response'!N23+'Fall Response'!AH23+'Fall Response'!AL23+'Fall Response'!AP23+'Fall Response'!BV23+'Fall Response'!BZ23+'Fall Response'!CD23+'Fall Response'!CH23+'Fall Response'!BR23</f>
        <v>47.868921089001901</v>
      </c>
      <c r="H54" s="118">
        <f>'Fall Response'!CP23+(0.3*'Fall Response'!BN23)</f>
        <v>29.112472703930575</v>
      </c>
      <c r="I54" s="118">
        <f>'Fall Response'!AT23+'Fall Response'!BB23+'Fall Response'!BF23+'Fall Response'!CL23+'Fall Response'!CT23+(0.7*'Fall Response'!BN23)</f>
        <v>143.70368354279211</v>
      </c>
      <c r="J54" s="118">
        <f>'Fall Response'!CX23</f>
        <v>58.570904644709401</v>
      </c>
      <c r="K54" s="118">
        <f>'Fall Response'!R23+'Fall Response'!V23+'Fall Response'!Z23+'Fall Response'!AD23+'Fall Response'!AX23+'Fall Response'!BJ23</f>
        <v>63.517945866114495</v>
      </c>
      <c r="L54" s="154">
        <v>2031</v>
      </c>
      <c r="M54" s="68">
        <f t="shared" si="3"/>
        <v>259.52403255324271</v>
      </c>
      <c r="N54" s="68">
        <f t="shared" si="4"/>
        <v>35.572079638030857</v>
      </c>
      <c r="O54" s="68">
        <f t="shared" si="5"/>
        <v>180.17834824319013</v>
      </c>
      <c r="P54" s="68">
        <f t="shared" si="6"/>
        <v>58.570904644709401</v>
      </c>
      <c r="Q54" s="68">
        <f t="shared" si="7"/>
        <v>117.51431002033857</v>
      </c>
      <c r="R54" s="68">
        <f t="shared" si="8"/>
        <v>651.35967509951161</v>
      </c>
    </row>
    <row r="55" spans="1:18" x14ac:dyDescent="0.25">
      <c r="A55" s="65">
        <v>2032</v>
      </c>
      <c r="B55" s="118">
        <f>'Spring Response'!F25+'Spring Response'!J25+'Spring Response'!N25+'Spring Response'!AH25+'Spring Response'!AL25+'Spring Response'!AP25+'Spring Response'!BV25+'Spring Response'!BZ25+'Spring Response'!CD25+'Spring Response'!CH25+'Spring Response'!BR25</f>
        <v>203.61032422050121</v>
      </c>
      <c r="C55" s="118">
        <f>'Spring Response'!CP25+(0.3*'Spring Response'!BN25)</f>
        <v>6.1342317671951214</v>
      </c>
      <c r="D55" s="118">
        <f>'Spring Response'!AT25+'Spring Response'!BB25+'Spring Response'!BF25+'Spring Response'!CL25+'Spring Response'!CT25+(0.7*'Spring Response'!BN25)</f>
        <v>34.375550919643196</v>
      </c>
      <c r="E55" s="118">
        <v>0</v>
      </c>
      <c r="F55" s="118">
        <f>'Spring Response'!R25+'Spring Response'!V25+'Spring Response'!Z25+'Spring Response'!AD25+'Spring Response'!AX25+'Spring Response'!BJ25</f>
        <v>51.144960845035826</v>
      </c>
      <c r="G55" s="118">
        <f>'Fall Response'!F24+'Fall Response'!J24+'Fall Response'!N24+'Fall Response'!AH24+'Fall Response'!AL24+'Fall Response'!AP24+'Fall Response'!BV24+'Fall Response'!BZ24+'Fall Response'!CD24+'Fall Response'!CH24+'Fall Response'!BR24</f>
        <v>46.190784461997488</v>
      </c>
      <c r="H55" s="118">
        <f>'Fall Response'!CP24+(0.3*'Fall Response'!BN24)</f>
        <v>27.580387419308188</v>
      </c>
      <c r="I55" s="118">
        <f>'Fall Response'!AT24+'Fall Response'!BB24+'Fall Response'!BF24+'Fall Response'!CL24+'Fall Response'!CT24+(0.7*'Fall Response'!BN24)</f>
        <v>135.654611446128</v>
      </c>
      <c r="J55" s="118">
        <f>'Fall Response'!CX24</f>
        <v>55.755639939296998</v>
      </c>
      <c r="K55" s="118">
        <f>'Fall Response'!R24+'Fall Response'!V24+'Fall Response'!Z24+'Fall Response'!AD24+'Fall Response'!AX24+'Fall Response'!BJ24</f>
        <v>60.19208728269988</v>
      </c>
      <c r="L55" s="65">
        <v>2032</v>
      </c>
      <c r="M55" s="68">
        <f t="shared" si="3"/>
        <v>249.80110868249869</v>
      </c>
      <c r="N55" s="68">
        <f t="shared" si="4"/>
        <v>33.714619186503313</v>
      </c>
      <c r="O55" s="68">
        <f t="shared" si="5"/>
        <v>170.03016236577119</v>
      </c>
      <c r="P55" s="68">
        <f t="shared" si="6"/>
        <v>55.755639939296998</v>
      </c>
      <c r="Q55" s="68">
        <f t="shared" si="7"/>
        <v>111.3370481277357</v>
      </c>
      <c r="R55" s="68">
        <f t="shared" si="8"/>
        <v>620.63857830180586</v>
      </c>
    </row>
    <row r="56" spans="1:18" x14ac:dyDescent="0.25">
      <c r="A56" s="154">
        <v>2033</v>
      </c>
      <c r="B56" s="118">
        <f>'Spring Response'!F26+'Spring Response'!J26+'Spring Response'!N26+'Spring Response'!AH26+'Spring Response'!AL26+'Spring Response'!AP26+'Spring Response'!BV26+'Spring Response'!BZ26+'Spring Response'!CD26+'Spring Response'!CH26+'Spring Response'!BR26</f>
        <v>195.99633664017796</v>
      </c>
      <c r="C56" s="118">
        <f>'Spring Response'!CP26+(0.3*'Spring Response'!BN26)</f>
        <v>5.8352104982966937</v>
      </c>
      <c r="D56" s="118">
        <f>'Spring Response'!AT26+'Spring Response'!BB26+'Spring Response'!BF26+'Spring Response'!CL26+'Spring Response'!CT26+(0.7*'Spring Response'!BN26)</f>
        <v>32.469663703986541</v>
      </c>
      <c r="E56" s="118">
        <v>0</v>
      </c>
      <c r="F56" s="118">
        <f>'Spring Response'!R26+'Spring Response'!V26+'Spring Response'!Z26+'Spring Response'!AD26+'Spring Response'!AX26+'Spring Response'!BJ26</f>
        <v>48.536357545308043</v>
      </c>
      <c r="G56" s="118">
        <f>'Fall Response'!F25+'Fall Response'!J25+'Fall Response'!N25+'Fall Response'!AH25+'Fall Response'!AL25+'Fall Response'!AP25+'Fall Response'!BV25+'Fall Response'!BZ25+'Fall Response'!CD25+'Fall Response'!CH25+'Fall Response'!BR25</f>
        <v>44.588566026376768</v>
      </c>
      <c r="H56" s="118">
        <f>'Fall Response'!CP25+(0.3*'Fall Response'!BN25)</f>
        <v>26.176359565611715</v>
      </c>
      <c r="I56" s="118">
        <f>'Fall Response'!AT25+'Fall Response'!BB25+'Fall Response'!BF25+'Fall Response'!CL25+'Fall Response'!CT25+(0.7*'Fall Response'!BN25)</f>
        <v>128.3237849967966</v>
      </c>
      <c r="J56" s="118">
        <f>'Fall Response'!CX25</f>
        <v>53.147325111084889</v>
      </c>
      <c r="K56" s="118">
        <f>'Fall Response'!R25+'Fall Response'!V25+'Fall Response'!Z25+'Fall Response'!AD25+'Fall Response'!AX25+'Fall Response'!BJ25</f>
        <v>57.147264886522407</v>
      </c>
      <c r="L56" s="154">
        <v>2033</v>
      </c>
      <c r="M56" s="68">
        <f t="shared" si="3"/>
        <v>240.58490266655474</v>
      </c>
      <c r="N56" s="68">
        <f t="shared" si="4"/>
        <v>32.011570063908408</v>
      </c>
      <c r="O56" s="68">
        <f t="shared" si="5"/>
        <v>160.79344870078313</v>
      </c>
      <c r="P56" s="68">
        <f t="shared" si="6"/>
        <v>53.147325111084889</v>
      </c>
      <c r="Q56" s="68">
        <f t="shared" si="7"/>
        <v>105.68362243183046</v>
      </c>
      <c r="R56" s="68">
        <f t="shared" si="8"/>
        <v>592.22086897416159</v>
      </c>
    </row>
    <row r="57" spans="1:18" x14ac:dyDescent="0.25">
      <c r="A57" s="65">
        <v>2034</v>
      </c>
      <c r="B57" s="118">
        <f>'Spring Response'!F27+'Spring Response'!J27+'Spring Response'!N27+'Spring Response'!AH27+'Spring Response'!AL27+'Spring Response'!AP27+'Spring Response'!BV27+'Spring Response'!BZ27+'Spring Response'!CD27+'Spring Response'!CH27+'Spring Response'!BR27</f>
        <v>188.7912268126789</v>
      </c>
      <c r="C57" s="118">
        <f>'Spring Response'!CP27+(0.3*'Spring Response'!BN27)</f>
        <v>5.5597052694559519</v>
      </c>
      <c r="D57" s="118">
        <f>'Spring Response'!AT27+'Spring Response'!BB27+'Spring Response'!BF27+'Spring Response'!CL27+'Spring Response'!CT27+(0.7*'Spring Response'!BN27)</f>
        <v>30.733128541237605</v>
      </c>
      <c r="E57" s="118">
        <v>0</v>
      </c>
      <c r="F57" s="118">
        <f>'Spring Response'!R27+'Spring Response'!V27+'Spring Response'!Z27+'Spring Response'!AD27+'Spring Response'!AX27+'Spring Response'!BJ27</f>
        <v>46.142558473826469</v>
      </c>
      <c r="G57" s="118">
        <f>'Fall Response'!F26+'Fall Response'!J26+'Fall Response'!N26+'Fall Response'!AH26+'Fall Response'!AL26+'Fall Response'!AP26+'Fall Response'!BV26+'Fall Response'!BZ26+'Fall Response'!CD26+'Fall Response'!CH26+'Fall Response'!BR26</f>
        <v>43.060552944660309</v>
      </c>
      <c r="H57" s="118">
        <f>'Fall Response'!CP26+(0.3*'Fall Response'!BN26)</f>
        <v>24.886244453008377</v>
      </c>
      <c r="I57" s="118">
        <f>'Fall Response'!AT26+'Fall Response'!BB26+'Fall Response'!BF26+'Fall Response'!CL26+'Fall Response'!CT26+(0.7*'Fall Response'!BN26)</f>
        <v>121.6256022064442</v>
      </c>
      <c r="J57" s="118">
        <f>'Fall Response'!CX26</f>
        <v>50.727041155089147</v>
      </c>
      <c r="K57" s="118">
        <f>'Fall Response'!R26+'Fall Response'!V26+'Fall Response'!Z26+'Fall Response'!AD26+'Fall Response'!AX26+'Fall Response'!BJ26</f>
        <v>54.351280223035452</v>
      </c>
      <c r="L57" s="65">
        <v>2034</v>
      </c>
      <c r="M57" s="68">
        <f t="shared" si="3"/>
        <v>231.85177975733922</v>
      </c>
      <c r="N57" s="68">
        <f t="shared" si="4"/>
        <v>30.445949722464327</v>
      </c>
      <c r="O57" s="68">
        <f t="shared" si="5"/>
        <v>152.35873074768182</v>
      </c>
      <c r="P57" s="68">
        <f t="shared" si="6"/>
        <v>50.727041155089147</v>
      </c>
      <c r="Q57" s="68">
        <f t="shared" si="7"/>
        <v>100.49383869686193</v>
      </c>
      <c r="R57" s="68">
        <f t="shared" si="8"/>
        <v>565.87734007943641</v>
      </c>
    </row>
    <row r="58" spans="1:18" x14ac:dyDescent="0.25">
      <c r="A58" s="154">
        <v>2035</v>
      </c>
      <c r="B58" s="118">
        <f>'Spring Response'!F28+'Spring Response'!J28+'Spring Response'!N28+'Spring Response'!AH28+'Spring Response'!AL28+'Spring Response'!AP28+'Spring Response'!BV28+'Spring Response'!BZ28+'Spring Response'!CD28+'Spring Response'!CH28+'Spring Response'!BR28</f>
        <v>181.97246787952812</v>
      </c>
      <c r="C58" s="118">
        <f>'Spring Response'!CP28+(0.3*'Spring Response'!BN28)</f>
        <v>5.3052458971113357</v>
      </c>
      <c r="D58" s="118">
        <f>'Spring Response'!AT28+'Spring Response'!BB28+'Spring Response'!BF28+'Spring Response'!CL28+'Spring Response'!CT28+(0.7*'Spring Response'!BN28)</f>
        <v>29.14570939958638</v>
      </c>
      <c r="E58" s="118">
        <v>0</v>
      </c>
      <c r="F58" s="118">
        <f>'Spring Response'!R28+'Spring Response'!V28+'Spring Response'!Z28+'Spring Response'!AD28+'Spring Response'!AX28+'Spring Response'!BJ28</f>
        <v>43.939587471771304</v>
      </c>
      <c r="G58" s="118">
        <f>'Fall Response'!F27+'Fall Response'!J27+'Fall Response'!N27+'Fall Response'!AH27+'Fall Response'!AL27+'Fall Response'!AP27+'Fall Response'!BV27+'Fall Response'!BZ27+'Fall Response'!CD27+'Fall Response'!CH27+'Fall Response'!BR27</f>
        <v>41.604372273237622</v>
      </c>
      <c r="H58" s="118">
        <f>'Fall Response'!CP27+(0.3*'Fall Response'!BN27)</f>
        <v>23.69777452792594</v>
      </c>
      <c r="I58" s="118">
        <f>'Fall Response'!AT27+'Fall Response'!BB27+'Fall Response'!BF27+'Fall Response'!CL27+'Fall Response'!CT27+(0.7*'Fall Response'!BN27)</f>
        <v>115.48696452014724</v>
      </c>
      <c r="J58" s="118">
        <f>'Fall Response'!CX27</f>
        <v>48.477692615370977</v>
      </c>
      <c r="K58" s="118">
        <f>'Fall Response'!R27+'Fall Response'!V27+'Fall Response'!Z27+'Fall Response'!AD27+'Fall Response'!AX27+'Fall Response'!BJ27</f>
        <v>51.776537132733736</v>
      </c>
      <c r="L58" s="154">
        <v>2035</v>
      </c>
      <c r="M58" s="68">
        <f t="shared" si="3"/>
        <v>223.57684015276575</v>
      </c>
      <c r="N58" s="68">
        <f t="shared" si="4"/>
        <v>29.003020425037278</v>
      </c>
      <c r="O58" s="68">
        <f t="shared" si="5"/>
        <v>144.63267391973363</v>
      </c>
      <c r="P58" s="68">
        <f t="shared" si="6"/>
        <v>48.477692615370977</v>
      </c>
      <c r="Q58" s="68">
        <f t="shared" si="7"/>
        <v>95.71612460450504</v>
      </c>
      <c r="R58" s="68">
        <f t="shared" si="8"/>
        <v>541.40635171741269</v>
      </c>
    </row>
    <row r="59" spans="1:18" x14ac:dyDescent="0.25">
      <c r="A59" s="65">
        <v>2036</v>
      </c>
      <c r="B59" s="118">
        <f>'Spring Response'!F29+'Spring Response'!J29+'Spring Response'!N29+'Spring Response'!AH29+'Spring Response'!AL29+'Spring Response'!AP29+'Spring Response'!BV29+'Spring Response'!BZ29+'Spring Response'!CD29+'Spring Response'!CH29+'Spring Response'!BR29</f>
        <v>175.51762859301584</v>
      </c>
      <c r="C59" s="118">
        <f>'Spring Response'!CP29+(0.3*'Spring Response'!BN29)</f>
        <v>5.0696765274289328</v>
      </c>
      <c r="D59" s="118">
        <f>'Spring Response'!AT29+'Spring Response'!BB29+'Spring Response'!BF29+'Spring Response'!CL29+'Spring Response'!CT29+(0.7*'Spring Response'!BN29)</f>
        <v>27.690158121161502</v>
      </c>
      <c r="E59" s="118">
        <v>0</v>
      </c>
      <c r="F59" s="118">
        <f>'Spring Response'!R29+'Spring Response'!V29+'Spring Response'!Z29+'Spring Response'!AD29+'Spring Response'!AX29+'Spring Response'!BJ29</f>
        <v>41.906803801623624</v>
      </c>
      <c r="G59" s="118">
        <f>'Fall Response'!F28+'Fall Response'!J28+'Fall Response'!N28+'Fall Response'!AH28+'Fall Response'!AL28+'Fall Response'!AP28+'Fall Response'!BV28+'Fall Response'!BZ28+'Fall Response'!CD28+'Fall Response'!CH28+'Fall Response'!BR28</f>
        <v>40.217238470003714</v>
      </c>
      <c r="H59" s="118">
        <f>'Fall Response'!CP28+(0.3*'Fall Response'!BN28)</f>
        <v>22.600279420448764</v>
      </c>
      <c r="I59" s="118">
        <f>'Fall Response'!AT28+'Fall Response'!BB28+'Fall Response'!BF28+'Fall Response'!CL28+'Fall Response'!CT28+(0.7*'Fall Response'!BN28)</f>
        <v>109.84515201820575</v>
      </c>
      <c r="J59" s="118">
        <f>'Fall Response'!CX28</f>
        <v>46.383882577091995</v>
      </c>
      <c r="K59" s="118">
        <f>'Fall Response'!R28+'Fall Response'!V28+'Fall Response'!Z28+'Fall Response'!AD28+'Fall Response'!AX28+'Fall Response'!BJ28</f>
        <v>49.39925989164535</v>
      </c>
      <c r="L59" s="65">
        <v>2036</v>
      </c>
      <c r="M59" s="68">
        <f t="shared" si="3"/>
        <v>215.73486706301955</v>
      </c>
      <c r="N59" s="68">
        <f t="shared" si="4"/>
        <v>27.669955947877696</v>
      </c>
      <c r="O59" s="68">
        <f t="shared" si="5"/>
        <v>137.53531013936725</v>
      </c>
      <c r="P59" s="68">
        <f t="shared" si="6"/>
        <v>46.383882577091995</v>
      </c>
      <c r="Q59" s="68">
        <f t="shared" si="7"/>
        <v>91.306063693268982</v>
      </c>
      <c r="R59" s="68">
        <f t="shared" si="8"/>
        <v>518.63007942062541</v>
      </c>
    </row>
    <row r="60" spans="1:18" x14ac:dyDescent="0.25">
      <c r="A60" s="154">
        <v>2037</v>
      </c>
      <c r="B60" s="118">
        <f>'Spring Response'!F30+'Spring Response'!J30+'Spring Response'!N30+'Spring Response'!AH30+'Spring Response'!AL30+'Spring Response'!AP30+'Spring Response'!BV30+'Spring Response'!BZ30+'Spring Response'!CD30+'Spring Response'!CH30+'Spring Response'!BR30</f>
        <v>169.40482864771187</v>
      </c>
      <c r="C60" s="118">
        <f>'Spring Response'!CP30+(0.3*'Spring Response'!BN30)</f>
        <v>4.8511103276331413</v>
      </c>
      <c r="D60" s="118">
        <f>'Spring Response'!AT30+'Spring Response'!BB30+'Spring Response'!BF30+'Spring Response'!CL30+'Spring Response'!CT30+(0.7*'Spring Response'!BN30)</f>
        <v>26.351695861944336</v>
      </c>
      <c r="E60" s="118">
        <v>0</v>
      </c>
      <c r="F60" s="118">
        <f>'Spring Response'!R30+'Spring Response'!V30+'Spring Response'!Z30+'Spring Response'!AD30+'Spring Response'!AX30+'Spring Response'!BJ30</f>
        <v>40.026351629396935</v>
      </c>
      <c r="G60" s="118">
        <f>'Fall Response'!F29+'Fall Response'!J29+'Fall Response'!N29+'Fall Response'!AH29+'Fall Response'!AL29+'Fall Response'!AP29+'Fall Response'!BV29+'Fall Response'!BZ29+'Fall Response'!CD29+'Fall Response'!CH29+'Fall Response'!BR29</f>
        <v>38.89613008442106</v>
      </c>
      <c r="H60" s="118">
        <f>'Fall Response'!CP29+(0.3*'Fall Response'!BN29)</f>
        <v>21.584449907898907</v>
      </c>
      <c r="I60" s="118">
        <f>'Fall Response'!AT29+'Fall Response'!BB29+'Fall Response'!BF29+'Fall Response'!CL29+'Fall Response'!CT29+(0.7*'Fall Response'!BN29)</f>
        <v>104.64610379593569</v>
      </c>
      <c r="J60" s="118">
        <f>'Fall Response'!CX29</f>
        <v>44.431769027554154</v>
      </c>
      <c r="K60" s="118">
        <f>'Fall Response'!R29+'Fall Response'!V29+'Fall Response'!Z29+'Fall Response'!AD29+'Fall Response'!AX29+'Fall Response'!BJ29</f>
        <v>47.198864317768667</v>
      </c>
      <c r="L60" s="154">
        <v>2037</v>
      </c>
      <c r="M60" s="68">
        <f t="shared" si="3"/>
        <v>208.30095873213293</v>
      </c>
      <c r="N60" s="68">
        <f t="shared" si="4"/>
        <v>26.435560235532048</v>
      </c>
      <c r="O60" s="68">
        <f t="shared" si="5"/>
        <v>130.99779965788002</v>
      </c>
      <c r="P60" s="68">
        <f t="shared" si="6"/>
        <v>44.431769027554154</v>
      </c>
      <c r="Q60" s="68">
        <f t="shared" si="7"/>
        <v>87.225215947165594</v>
      </c>
      <c r="R60" s="68">
        <f t="shared" si="8"/>
        <v>497.39130360026479</v>
      </c>
    </row>
    <row r="61" spans="1:18" x14ac:dyDescent="0.25">
      <c r="A61" s="65">
        <v>2038</v>
      </c>
      <c r="B61" s="118">
        <f>'Spring Response'!F31+'Spring Response'!J31+'Spring Response'!N31+'Spring Response'!AH31+'Spring Response'!AL31+'Spring Response'!AP31+'Spring Response'!BV31+'Spring Response'!BZ31+'Spring Response'!CD31+'Spring Response'!CH31+'Spring Response'!BR31</f>
        <v>163.61302438658024</v>
      </c>
      <c r="C61" s="118">
        <f>'Spring Response'!CP31+(0.3*'Spring Response'!BN31)</f>
        <v>4.6478911214238998</v>
      </c>
      <c r="D61" s="118">
        <f>'Spring Response'!AT31+'Spring Response'!BB31+'Spring Response'!BF31+'Spring Response'!CL31+'Spring Response'!CT31+(0.7*'Spring Response'!BN31)</f>
        <v>25.117596874516963</v>
      </c>
      <c r="E61" s="118">
        <v>0</v>
      </c>
      <c r="F61" s="118">
        <f>'Spring Response'!R31+'Spring Response'!V31+'Spring Response'!Z31+'Spring Response'!AD31+'Spring Response'!AX31+'Spring Response'!BJ31</f>
        <v>38.282713884604867</v>
      </c>
      <c r="G61" s="118">
        <f>'Fall Response'!F30+'Fall Response'!J30+'Fall Response'!N30+'Fall Response'!AH30+'Fall Response'!AL30+'Fall Response'!AP30+'Fall Response'!BV30+'Fall Response'!BZ30+'Fall Response'!CD30+'Fall Response'!CH30+'Fall Response'!BR30</f>
        <v>37.63791517718559</v>
      </c>
      <c r="H61" s="118">
        <f>'Fall Response'!CP30+(0.3*'Fall Response'!BN30)</f>
        <v>20.642139288393235</v>
      </c>
      <c r="I61" s="118">
        <f>'Fall Response'!AT30+'Fall Response'!BB30+'Fall Response'!BF30+'Fall Response'!CL30+'Fall Response'!CT30+(0.7*'Fall Response'!BN30)</f>
        <v>99.843019252823737</v>
      </c>
      <c r="J61" s="118">
        <f>'Fall Response'!CX30</f>
        <v>42.608917641375349</v>
      </c>
      <c r="K61" s="118">
        <f>'Fall Response'!R30+'Fall Response'!V30+'Fall Response'!Z30+'Fall Response'!AD30+'Fall Response'!AX30+'Fall Response'!BJ30</f>
        <v>45.15744813311904</v>
      </c>
      <c r="L61" s="65">
        <v>2038</v>
      </c>
      <c r="M61" s="68">
        <f t="shared" si="3"/>
        <v>201.25093956376583</v>
      </c>
      <c r="N61" s="68">
        <f t="shared" si="4"/>
        <v>25.290030409817135</v>
      </c>
      <c r="O61" s="68">
        <f t="shared" si="5"/>
        <v>124.9606161273407</v>
      </c>
      <c r="P61" s="68">
        <f t="shared" si="6"/>
        <v>42.608917641375349</v>
      </c>
      <c r="Q61" s="68">
        <f t="shared" si="7"/>
        <v>83.440162017723907</v>
      </c>
      <c r="R61" s="68">
        <f t="shared" si="8"/>
        <v>477.55066576002287</v>
      </c>
    </row>
    <row r="62" spans="1:18" x14ac:dyDescent="0.25">
      <c r="A62" s="154">
        <v>2039</v>
      </c>
      <c r="B62" s="118">
        <f>'Spring Response'!F32+'Spring Response'!J32+'Spring Response'!N32+'Spring Response'!AH32+'Spring Response'!AL32+'Spring Response'!AP32+'Spring Response'!BV32+'Spring Response'!BZ32+'Spring Response'!CD32+'Spring Response'!CH32+'Spring Response'!BR32</f>
        <v>158.12217738830645</v>
      </c>
      <c r="C62" s="118">
        <f>'Spring Response'!CP32+(0.3*'Spring Response'!BN32)</f>
        <v>4.4585609391356513</v>
      </c>
      <c r="D62" s="118">
        <f>'Spring Response'!AT32+'Spring Response'!BB32+'Spring Response'!BF32+'Spring Response'!CL32+'Spring Response'!CT32+(0.7*'Spring Response'!BN32)</f>
        <v>23.976852202322281</v>
      </c>
      <c r="E62" s="118">
        <v>0</v>
      </c>
      <c r="F62" s="118">
        <f>'Spring Response'!R32+'Spring Response'!V32+'Spring Response'!Z32+'Spring Response'!AD32+'Spring Response'!AX32+'Spring Response'!BJ32</f>
        <v>36.662348278691177</v>
      </c>
      <c r="G62" s="118">
        <f>'Fall Response'!F31+'Fall Response'!J31+'Fall Response'!N31+'Fall Response'!AH31+'Fall Response'!AL31+'Fall Response'!AP31+'Fall Response'!BV31+'Fall Response'!BZ31+'Fall Response'!CD31+'Fall Response'!CH31+'Fall Response'!BR31</f>
        <v>36.439439538848006</v>
      </c>
      <c r="H62" s="118">
        <f>'Fall Response'!CP31+(0.3*'Fall Response'!BN31)</f>
        <v>19.766196273809705</v>
      </c>
      <c r="I62" s="118">
        <f>'Fall Response'!AT31+'Fall Response'!BB31+'Fall Response'!BF31+'Fall Response'!CL31+'Fall Response'!CT31+(0.7*'Fall Response'!BN31)</f>
        <v>95.395214649687773</v>
      </c>
      <c r="J62" s="118">
        <f>'Fall Response'!CX31</f>
        <v>40.904159380779433</v>
      </c>
      <c r="K62" s="118">
        <f>'Fall Response'!R31+'Fall Response'!V31+'Fall Response'!Z31+'Fall Response'!AD31+'Fall Response'!AX31+'Fall Response'!BJ31</f>
        <v>43.259375103660489</v>
      </c>
      <c r="L62" s="154">
        <v>2039</v>
      </c>
      <c r="M62" s="68">
        <f t="shared" si="3"/>
        <v>194.56161692715446</v>
      </c>
      <c r="N62" s="68">
        <f t="shared" si="4"/>
        <v>24.224757212945356</v>
      </c>
      <c r="O62" s="68">
        <f t="shared" si="5"/>
        <v>119.37206685201005</v>
      </c>
      <c r="P62" s="68">
        <f t="shared" si="6"/>
        <v>40.904159380779433</v>
      </c>
      <c r="Q62" s="68">
        <f t="shared" si="7"/>
        <v>79.921723382351672</v>
      </c>
      <c r="R62" s="68">
        <f t="shared" si="8"/>
        <v>458.98432375524095</v>
      </c>
    </row>
    <row r="63" spans="1:18" x14ac:dyDescent="0.25">
      <c r="A63" s="65">
        <v>2040</v>
      </c>
      <c r="B63" s="118">
        <f>'Spring Response'!F33+'Spring Response'!J33+'Spring Response'!N33+'Spring Response'!AH33+'Spring Response'!AL33+'Spring Response'!AP33+'Spring Response'!BV33+'Spring Response'!BZ33+'Spring Response'!CD33+'Spring Response'!CH33+'Spring Response'!BR33</f>
        <v>152.91334256873972</v>
      </c>
      <c r="C63" s="118">
        <f>'Spring Response'!CP33+(0.3*'Spring Response'!BN33)</f>
        <v>4.2818325638729373</v>
      </c>
      <c r="D63" s="118">
        <f>'Spring Response'!AT33+'Spring Response'!BB33+'Spring Response'!BF33+'Spring Response'!CL33+'Spring Response'!CT33+(0.7*'Spring Response'!BN33)</f>
        <v>22.919896217251534</v>
      </c>
      <c r="E63" s="118">
        <v>0</v>
      </c>
      <c r="F63" s="118">
        <f>'Spring Response'!R33+'Spring Response'!V33+'Spring Response'!Z33+'Spring Response'!AD33+'Spring Response'!AX33+'Spring Response'!BJ33</f>
        <v>35.153388482755481</v>
      </c>
      <c r="G63" s="118">
        <f>'Fall Response'!F32+'Fall Response'!J32+'Fall Response'!N32+'Fall Response'!AH32+'Fall Response'!AL32+'Fall Response'!AP32+'Fall Response'!BV32+'Fall Response'!BZ32+'Fall Response'!CD32+'Fall Response'!CH32+'Fall Response'!BR32</f>
        <v>35.297587879859819</v>
      </c>
      <c r="H63" s="118">
        <f>'Fall Response'!CP32+(0.3*'Fall Response'!BN32)</f>
        <v>18.950324276060176</v>
      </c>
      <c r="I63" s="118">
        <f>'Fall Response'!AT32+'Fall Response'!BB32+'Fall Response'!BF32+'Fall Response'!CL32+'Fall Response'!CT32+(0.7*'Fall Response'!BN32)</f>
        <v>91.267183669079429</v>
      </c>
      <c r="J63" s="118">
        <f>'Fall Response'!CX32</f>
        <v>39.307457283166798</v>
      </c>
      <c r="K63" s="118">
        <f>'Fall Response'!R32+'Fall Response'!V32+'Fall Response'!Z32+'Fall Response'!AD32+'Fall Response'!AX32+'Fall Response'!BJ32</f>
        <v>41.49093351080996</v>
      </c>
      <c r="L63" s="65">
        <v>2040</v>
      </c>
      <c r="M63" s="68">
        <f t="shared" si="3"/>
        <v>188.21093044859953</v>
      </c>
      <c r="N63" s="68">
        <f t="shared" si="4"/>
        <v>23.232156839933111</v>
      </c>
      <c r="O63" s="68">
        <f t="shared" si="5"/>
        <v>114.18707988633096</v>
      </c>
      <c r="P63" s="68">
        <f t="shared" si="6"/>
        <v>39.307457283166798</v>
      </c>
      <c r="Q63" s="68">
        <f t="shared" si="7"/>
        <v>76.644321993565441</v>
      </c>
      <c r="R63" s="68">
        <f t="shared" si="8"/>
        <v>441.5819464515958</v>
      </c>
    </row>
    <row r="64" spans="1:18" x14ac:dyDescent="0.25">
      <c r="A64" s="154">
        <v>2041</v>
      </c>
      <c r="B64" s="118">
        <f>'Spring Response'!F34+'Spring Response'!J34+'Spring Response'!N34+'Spring Response'!AH34+'Spring Response'!AL34+'Spring Response'!AP34+'Spring Response'!BV34+'Spring Response'!BZ34+'Spring Response'!CD34+'Spring Response'!CH34+'Spring Response'!BR34</f>
        <v>147.9687014475756</v>
      </c>
      <c r="C64" s="118">
        <f>'Spring Response'!CP34+(0.3*'Spring Response'!BN34)</f>
        <v>4.116566277857066</v>
      </c>
      <c r="D64" s="118">
        <f>'Spring Response'!AT34+'Spring Response'!BB34+'Spring Response'!BF34+'Spring Response'!CL34+'Spring Response'!CT34+(0.7*'Spring Response'!BN34)</f>
        <v>21.938382916159032</v>
      </c>
      <c r="E64" s="118">
        <v>0</v>
      </c>
      <c r="F64" s="118">
        <f>'Spring Response'!R34+'Spring Response'!V34+'Spring Response'!Z34+'Spring Response'!AD34+'Spring Response'!AX34+'Spring Response'!BJ34</f>
        <v>33.745397350453814</v>
      </c>
      <c r="G64" s="118">
        <f>'Fall Response'!F33+'Fall Response'!J33+'Fall Response'!N33+'Fall Response'!AH33+'Fall Response'!AL33+'Fall Response'!AP33+'Fall Response'!BV33+'Fall Response'!BZ33+'Fall Response'!CD33+'Fall Response'!CH33+'Fall Response'!BR33</f>
        <v>34.209325378990613</v>
      </c>
      <c r="H64" s="118">
        <f>'Fall Response'!CP33+(0.3*'Fall Response'!BN33)</f>
        <v>18.188962724078969</v>
      </c>
      <c r="I64" s="118">
        <f>'Fall Response'!AT33+'Fall Response'!BB33+'Fall Response'!BF33+'Fall Response'!CL33+'Fall Response'!CT33+(0.7*'Fall Response'!BN33)</f>
        <v>87.427821795050335</v>
      </c>
      <c r="J64" s="118">
        <f>'Fall Response'!CX33</f>
        <v>37.809784407459659</v>
      </c>
      <c r="K64" s="118">
        <f>'Fall Response'!R33+'Fall Response'!V33+'Fall Response'!Z33+'Fall Response'!AD33+'Fall Response'!AX33+'Fall Response'!BJ33</f>
        <v>39.840053978354135</v>
      </c>
      <c r="L64" s="154">
        <v>2041</v>
      </c>
      <c r="M64" s="68">
        <f t="shared" si="3"/>
        <v>182.17802682656622</v>
      </c>
      <c r="N64" s="68">
        <f t="shared" si="4"/>
        <v>22.305529001936037</v>
      </c>
      <c r="O64" s="68">
        <f t="shared" si="5"/>
        <v>109.36620471120936</v>
      </c>
      <c r="P64" s="68">
        <f t="shared" si="6"/>
        <v>37.809784407459659</v>
      </c>
      <c r="Q64" s="68">
        <f t="shared" si="7"/>
        <v>73.585451328807949</v>
      </c>
      <c r="R64" s="68">
        <f t="shared" si="8"/>
        <v>425.24499627597925</v>
      </c>
    </row>
    <row r="65" spans="1:18" x14ac:dyDescent="0.25">
      <c r="A65" s="65">
        <v>2042</v>
      </c>
      <c r="B65" s="118">
        <f>'Spring Response'!F35+'Spring Response'!J35+'Spring Response'!N35+'Spring Response'!AH35+'Spring Response'!AL35+'Spring Response'!AP35+'Spring Response'!BV35+'Spring Response'!BZ35+'Spring Response'!CD35+'Spring Response'!CH35+'Spring Response'!BR35</f>
        <v>143.27155857902525</v>
      </c>
      <c r="C65" s="118">
        <f>'Spring Response'!CP35+(0.3*'Spring Response'!BN35)</f>
        <v>3.9617501320522956</v>
      </c>
      <c r="D65" s="118">
        <f>'Spring Response'!AT35+'Spring Response'!BB35+'Spring Response'!BF35+'Spring Response'!CL35+'Spring Response'!CT35+(0.7*'Spring Response'!BN35)</f>
        <v>21.025001873780518</v>
      </c>
      <c r="E65" s="118">
        <v>0</v>
      </c>
      <c r="F65" s="118">
        <f>'Spring Response'!R35+'Spring Response'!V35+'Spring Response'!Z35+'Spring Response'!AD35+'Spring Response'!AX35+'Spring Response'!BJ35</f>
        <v>32.429161989188955</v>
      </c>
      <c r="G65" s="118">
        <f>'Fall Response'!F34+'Fall Response'!J34+'Fall Response'!N34+'Fall Response'!AH34+'Fall Response'!AL34+'Fall Response'!AP34+'Fall Response'!BV34+'Fall Response'!BZ34+'Fall Response'!CD34+'Fall Response'!CH34+'Fall Response'!BR34</f>
        <v>33.17172497348534</v>
      </c>
      <c r="H65" s="118">
        <f>'Fall Response'!CP34+(0.3*'Fall Response'!BN34)</f>
        <v>17.477186748862277</v>
      </c>
      <c r="I65" s="118">
        <f>'Fall Response'!AT34+'Fall Response'!BB34+'Fall Response'!BF34+'Fall Response'!CL34+'Fall Response'!CT34+(0.7*'Fall Response'!BN34)</f>
        <v>83.849782886483609</v>
      </c>
      <c r="J65" s="118">
        <f>'Fall Response'!CX34</f>
        <v>36.403013499530644</v>
      </c>
      <c r="K65" s="118">
        <f>'Fall Response'!R34+'Fall Response'!V34+'Fall Response'!Z34+'Fall Response'!AD34+'Fall Response'!AX34+'Fall Response'!BJ34</f>
        <v>38.296075023867481</v>
      </c>
      <c r="L65" s="65">
        <v>2042</v>
      </c>
      <c r="M65" s="68">
        <f t="shared" si="3"/>
        <v>176.44328355251059</v>
      </c>
      <c r="N65" s="68">
        <f t="shared" si="4"/>
        <v>21.438936880914572</v>
      </c>
      <c r="O65" s="68">
        <f t="shared" si="5"/>
        <v>104.87478476026413</v>
      </c>
      <c r="P65" s="68">
        <f t="shared" si="6"/>
        <v>36.403013499530644</v>
      </c>
      <c r="Q65" s="68">
        <f t="shared" si="7"/>
        <v>70.725237013056443</v>
      </c>
      <c r="R65" s="68">
        <f t="shared" si="8"/>
        <v>409.88525570627644</v>
      </c>
    </row>
    <row r="66" spans="1:18" x14ac:dyDescent="0.25">
      <c r="A66" s="154">
        <v>2043</v>
      </c>
      <c r="B66" s="118">
        <f>'Spring Response'!F36+'Spring Response'!J36+'Spring Response'!N36+'Spring Response'!AH36+'Spring Response'!AL36+'Spring Response'!AP36+'Spring Response'!BV36+'Spring Response'!BZ36+'Spring Response'!CD36+'Spring Response'!CH36+'Spring Response'!BR36</f>
        <v>138.80631377974021</v>
      </c>
      <c r="C66" s="118">
        <f>'Spring Response'!CP36+(0.3*'Spring Response'!BN36)</f>
        <v>3.8164831693188566</v>
      </c>
      <c r="D66" s="118">
        <f>'Spring Response'!AT36+'Spring Response'!BB36+'Spring Response'!BF36+'Spring Response'!CL36+'Spring Response'!CT36+(0.7*'Spring Response'!BN36)</f>
        <v>20.173325998460548</v>
      </c>
      <c r="E66" s="118">
        <v>0</v>
      </c>
      <c r="F66" s="118">
        <f>'Spring Response'!R36+'Spring Response'!V36+'Spring Response'!Z36+'Spring Response'!AD36+'Spring Response'!AX36+'Spring Response'!BJ36</f>
        <v>31.196522692377993</v>
      </c>
      <c r="G66" s="118">
        <f>'Fall Response'!F35+'Fall Response'!J35+'Fall Response'!N35+'Fall Response'!AH35+'Fall Response'!AL35+'Fall Response'!AP35+'Fall Response'!BV35+'Fall Response'!BZ35+'Fall Response'!CD35+'Fall Response'!CH35+'Fall Response'!BR35</f>
        <v>32.181984325896707</v>
      </c>
      <c r="H66" s="118">
        <f>'Fall Response'!CP35+(0.3*'Fall Response'!BN35)</f>
        <v>16.810622185089962</v>
      </c>
      <c r="I66" s="118">
        <f>'Fall Response'!AT35+'Fall Response'!BB35+'Fall Response'!BF35+'Fall Response'!CL35+'Fall Response'!CT35+(0.7*'Fall Response'!BN35)</f>
        <v>80.508942943091355</v>
      </c>
      <c r="J66" s="118">
        <f>'Fall Response'!CX35</f>
        <v>35.079818135316174</v>
      </c>
      <c r="K66" s="118">
        <f>'Fall Response'!R35+'Fall Response'!V35+'Fall Response'!Z35+'Fall Response'!AD35+'Fall Response'!AX35+'Fall Response'!BJ35</f>
        <v>36.849547231672474</v>
      </c>
      <c r="L66" s="154">
        <v>2043</v>
      </c>
      <c r="M66" s="68">
        <f t="shared" ref="M66:M83" si="9">B66+G66</f>
        <v>170.98829810563691</v>
      </c>
      <c r="N66" s="68">
        <f t="shared" si="4"/>
        <v>20.627105354408819</v>
      </c>
      <c r="O66" s="68">
        <f t="shared" si="5"/>
        <v>100.68226894155191</v>
      </c>
      <c r="P66" s="68">
        <f t="shared" si="6"/>
        <v>35.079818135316174</v>
      </c>
      <c r="Q66" s="68">
        <f t="shared" si="7"/>
        <v>68.046069924050471</v>
      </c>
      <c r="R66" s="68">
        <f t="shared" si="8"/>
        <v>395.42356046096427</v>
      </c>
    </row>
    <row r="67" spans="1:18" x14ac:dyDescent="0.25">
      <c r="A67" s="65">
        <v>2044</v>
      </c>
      <c r="B67" s="118">
        <f>'Spring Response'!F37+'Spring Response'!J37+'Spring Response'!N37+'Spring Response'!AH37+'Spring Response'!AL37+'Spring Response'!AP37+'Spring Response'!BV37+'Spring Response'!BZ37+'Spring Response'!CD37+'Spring Response'!CH37+'Spring Response'!BR37</f>
        <v>134.55841901647671</v>
      </c>
      <c r="C67" s="118">
        <f>'Spring Response'!CP37+(0.3*'Spring Response'!BN37)</f>
        <v>3.6799611245668711</v>
      </c>
      <c r="D67" s="118">
        <f>'Spring Response'!AT37+'Spring Response'!BB37+'Spring Response'!BF37+'Spring Response'!CL37+'Spring Response'!CT37+(0.7*'Spring Response'!BN37)</f>
        <v>19.377684943908363</v>
      </c>
      <c r="E67" s="118">
        <v>0</v>
      </c>
      <c r="F67" s="118">
        <f>'Spring Response'!R37+'Spring Response'!V37+'Spring Response'!Z37+'Spring Response'!AD37+'Spring Response'!AX37+'Spring Response'!BJ37</f>
        <v>30.040229431740741</v>
      </c>
      <c r="G67" s="118">
        <f>'Fall Response'!F36+'Fall Response'!J36+'Fall Response'!N36+'Fall Response'!AH36+'Fall Response'!AL36+'Fall Response'!AP36+'Fall Response'!BV36+'Fall Response'!BZ36+'Fall Response'!CD36+'Fall Response'!CH36+'Fall Response'!BR36</f>
        <v>31.237435351849818</v>
      </c>
      <c r="H67" s="118">
        <f>'Fall Response'!CP36+(0.3*'Fall Response'!BN36)</f>
        <v>16.185373358285563</v>
      </c>
      <c r="I67" s="118">
        <f>'Fall Response'!AT36+'Fall Response'!BB36+'Fall Response'!BF36+'Fall Response'!CL36+'Fall Response'!CT36+(0.7*'Fall Response'!BN36)</f>
        <v>77.383951206947813</v>
      </c>
      <c r="J67" s="118">
        <f>'Fall Response'!CX36</f>
        <v>33.833584668174318</v>
      </c>
      <c r="K67" s="118">
        <f>'Fall Response'!R36+'Fall Response'!V36+'Fall Response'!Z36+'Fall Response'!AD36+'Fall Response'!AX36+'Fall Response'!BJ36</f>
        <v>35.492068869276991</v>
      </c>
      <c r="L67" s="65">
        <v>2044</v>
      </c>
      <c r="M67" s="68">
        <f t="shared" si="9"/>
        <v>165.79585436832653</v>
      </c>
      <c r="N67" s="68">
        <f t="shared" ref="N67:N83" si="10">C67+H67</f>
        <v>19.865334482852433</v>
      </c>
      <c r="O67" s="68">
        <f t="shared" ref="O67:O83" si="11">D67+I67</f>
        <v>96.761636150856177</v>
      </c>
      <c r="P67" s="68">
        <f t="shared" ref="P67:P83" si="12">E67+J67</f>
        <v>33.833584668174318</v>
      </c>
      <c r="Q67" s="68">
        <f t="shared" ref="Q67:Q83" si="13">F67+K67</f>
        <v>65.532298301017732</v>
      </c>
      <c r="R67" s="68">
        <f t="shared" si="8"/>
        <v>381.78870797122715</v>
      </c>
    </row>
    <row r="68" spans="1:18" x14ac:dyDescent="0.25">
      <c r="A68" s="154">
        <v>2045</v>
      </c>
      <c r="B68" s="118">
        <f>'Spring Response'!F38+'Spring Response'!J38+'Spring Response'!N38+'Spring Response'!AH38+'Spring Response'!AL38+'Spring Response'!AP38+'Spring Response'!BV38+'Spring Response'!BZ38+'Spring Response'!CD38+'Spring Response'!CH38+'Spring Response'!BR38</f>
        <v>130.5143261457292</v>
      </c>
      <c r="C68" s="118">
        <f>'Spring Response'!CP38+(0.3*'Spring Response'!BN38)</f>
        <v>3.5514642046397138</v>
      </c>
      <c r="D68" s="118">
        <f>'Spring Response'!AT38+'Spring Response'!BB38+'Spring Response'!BF38+'Spring Response'!CL38+'Spring Response'!CT38+(0.7*'Spring Response'!BN38)</f>
        <v>18.633059336128007</v>
      </c>
      <c r="E68" s="118">
        <v>0</v>
      </c>
      <c r="F68" s="118">
        <f>'Spring Response'!R38+'Spring Response'!V38+'Spring Response'!Z38+'Spring Response'!AD38+'Spring Response'!AX38+'Spring Response'!BJ38</f>
        <v>28.953820907344749</v>
      </c>
      <c r="G68" s="118">
        <f>'Fall Response'!F37+'Fall Response'!J37+'Fall Response'!N37+'Fall Response'!AH37+'Fall Response'!AL37+'Fall Response'!AP37+'Fall Response'!BV37+'Fall Response'!BZ37+'Fall Response'!CD37+'Fall Response'!CH37+'Fall Response'!BR37</f>
        <v>30.33554842576449</v>
      </c>
      <c r="H68" s="118">
        <f>'Fall Response'!CP37+(0.3*'Fall Response'!BN37)</f>
        <v>15.597961562210154</v>
      </c>
      <c r="I68" s="118">
        <f>'Fall Response'!AT37+'Fall Response'!BB37+'Fall Response'!BF37+'Fall Response'!CL37+'Fall Response'!CT37+(0.7*'Fall Response'!BN37)</f>
        <v>74.455852754802095</v>
      </c>
      <c r="J68" s="118">
        <f>'Fall Response'!CX37</f>
        <v>32.658334101168684</v>
      </c>
      <c r="K68" s="118">
        <f>'Fall Response'!R37+'Fall Response'!V37+'Fall Response'!Z37+'Fall Response'!AD37+'Fall Response'!AX37+'Fall Response'!BJ37</f>
        <v>34.216147250447065</v>
      </c>
      <c r="L68" s="154">
        <v>2045</v>
      </c>
      <c r="M68" s="68">
        <f t="shared" si="9"/>
        <v>160.8498745714937</v>
      </c>
      <c r="N68" s="68">
        <f t="shared" si="10"/>
        <v>19.149425766849866</v>
      </c>
      <c r="O68" s="68">
        <f t="shared" si="11"/>
        <v>93.088912090930108</v>
      </c>
      <c r="P68" s="68">
        <f t="shared" si="12"/>
        <v>32.658334101168684</v>
      </c>
      <c r="Q68" s="68">
        <f t="shared" si="13"/>
        <v>63.169968157791814</v>
      </c>
      <c r="R68" s="68">
        <f t="shared" si="8"/>
        <v>368.91651468823414</v>
      </c>
    </row>
    <row r="69" spans="1:18" x14ac:dyDescent="0.25">
      <c r="A69" s="65">
        <v>2046</v>
      </c>
      <c r="B69" s="118">
        <f>'Spring Response'!F39+'Spring Response'!J39+'Spring Response'!N39+'Spring Response'!AH39+'Spring Response'!AL39+'Spring Response'!AP39+'Spring Response'!BV39+'Spring Response'!BZ39+'Spring Response'!CD39+'Spring Response'!CH39+'Spring Response'!BR39</f>
        <v>126.66142980911184</v>
      </c>
      <c r="C69" s="118">
        <f>'Spring Response'!CP39+(0.3*'Spring Response'!BN39)</f>
        <v>3.43034661756597</v>
      </c>
      <c r="D69" s="118">
        <f>'Spring Response'!AT39+'Spring Response'!BB39+'Spring Response'!BF39+'Spring Response'!CL39+'Spring Response'!CT39+(0.7*'Spring Response'!BN39)</f>
        <v>17.934991979450501</v>
      </c>
      <c r="E69" s="118">
        <v>0</v>
      </c>
      <c r="F69" s="118">
        <f>'Spring Response'!R39+'Spring Response'!V39+'Spring Response'!Z39+'Spring Response'!AD39+'Spring Response'!AX39+'Spring Response'!BJ39</f>
        <v>27.931522157965681</v>
      </c>
      <c r="G69" s="118">
        <f>'Fall Response'!F38+'Fall Response'!J38+'Fall Response'!N38+'Fall Response'!AH38+'Fall Response'!AL38+'Fall Response'!AP38+'Fall Response'!BV38+'Fall Response'!BZ38+'Fall Response'!CD38+'Fall Response'!CH38+'Fall Response'!BR38</f>
        <v>29.473932820776856</v>
      </c>
      <c r="H69" s="118">
        <f>'Fall Response'!CP38+(0.3*'Fall Response'!BN38)</f>
        <v>15.045272494128351</v>
      </c>
      <c r="I69" s="118">
        <f>'Fall Response'!AT38+'Fall Response'!BB38+'Fall Response'!BF38+'Fall Response'!CL38+'Fall Response'!CT38+(0.7*'Fall Response'!BN38)</f>
        <v>71.707769879722463</v>
      </c>
      <c r="J69" s="118">
        <f>'Fall Response'!CX38</f>
        <v>31.548652932026485</v>
      </c>
      <c r="K69" s="118">
        <f>'Fall Response'!R38+'Fall Response'!V38+'Fall Response'!Z38+'Fall Response'!AD38+'Fall Response'!AX38+'Fall Response'!BJ38</f>
        <v>33.015081292230839</v>
      </c>
      <c r="L69" s="65">
        <v>2046</v>
      </c>
      <c r="M69" s="68">
        <f t="shared" si="9"/>
        <v>156.1353626298887</v>
      </c>
      <c r="N69" s="68">
        <f t="shared" si="10"/>
        <v>18.475619111694321</v>
      </c>
      <c r="O69" s="68">
        <f t="shared" si="11"/>
        <v>89.642761859172964</v>
      </c>
      <c r="P69" s="68">
        <f t="shared" si="12"/>
        <v>31.548652932026485</v>
      </c>
      <c r="Q69" s="68">
        <f t="shared" si="13"/>
        <v>60.94660345019652</v>
      </c>
      <c r="R69" s="68">
        <f t="shared" si="8"/>
        <v>356.748999982979</v>
      </c>
    </row>
    <row r="70" spans="1:18" x14ac:dyDescent="0.25">
      <c r="A70" s="154">
        <v>2047</v>
      </c>
      <c r="B70" s="118">
        <f>'Spring Response'!F40+'Spring Response'!J40+'Spring Response'!N40+'Spring Response'!AH40+'Spring Response'!AL40+'Spring Response'!AP40+'Spring Response'!BV40+'Spring Response'!BZ40+'Spring Response'!CD40+'Spring Response'!CH40+'Spring Response'!BR40</f>
        <v>122.98800844228769</v>
      </c>
      <c r="C70" s="118">
        <f>'Spring Response'!CP40+(0.3*'Spring Response'!BN40)</f>
        <v>3.3160275760745894</v>
      </c>
      <c r="D70" s="118">
        <f>'Spring Response'!AT40+'Spring Response'!BB40+'Spring Response'!BF40+'Spring Response'!CL40+'Spring Response'!CT40+(0.7*'Spring Response'!BN40)</f>
        <v>17.279512984205564</v>
      </c>
      <c r="E70" s="118">
        <v>0</v>
      </c>
      <c r="F70" s="118">
        <f>'Spring Response'!R40+'Spring Response'!V40+'Spring Response'!Z40+'Spring Response'!AD40+'Spring Response'!AX40+'Spring Response'!BJ40</f>
        <v>26.968157520342579</v>
      </c>
      <c r="G70" s="118">
        <f>'Fall Response'!F39+'Fall Response'!J39+'Fall Response'!N39+'Fall Response'!AH39+'Fall Response'!AL39+'Fall Response'!AP39+'Fall Response'!BV39+'Fall Response'!BZ39+'Fall Response'!CD39+'Fall Response'!CH39+'Fall Response'!BR39</f>
        <v>28.650334525770592</v>
      </c>
      <c r="H70" s="118">
        <f>'Fall Response'!CP39+(0.3*'Fall Response'!BN39)</f>
        <v>14.524511213101846</v>
      </c>
      <c r="I70" s="118">
        <f>'Fall Response'!AT39+'Fall Response'!BB39+'Fall Response'!BF39+'Fall Response'!CL39+'Fall Response'!CT39+(0.7*'Fall Response'!BN39)</f>
        <v>69.124632029766516</v>
      </c>
      <c r="J70" s="118">
        <f>'Fall Response'!CX39</f>
        <v>30.499632025242668</v>
      </c>
      <c r="K70" s="118">
        <f>'Fall Response'!R39+'Fall Response'!V39+'Fall Response'!Z39+'Fall Response'!AD39+'Fall Response'!AX39+'Fall Response'!BJ39</f>
        <v>31.882861608279129</v>
      </c>
      <c r="L70" s="154">
        <v>2047</v>
      </c>
      <c r="M70" s="68">
        <f t="shared" si="9"/>
        <v>151.63834296805828</v>
      </c>
      <c r="N70" s="68">
        <f t="shared" si="10"/>
        <v>17.840538789176435</v>
      </c>
      <c r="O70" s="68">
        <f t="shared" si="11"/>
        <v>86.404145013972084</v>
      </c>
      <c r="P70" s="68">
        <f t="shared" si="12"/>
        <v>30.499632025242668</v>
      </c>
      <c r="Q70" s="68">
        <f t="shared" si="13"/>
        <v>58.851019128621708</v>
      </c>
      <c r="R70" s="68">
        <f t="shared" si="8"/>
        <v>345.23367792507116</v>
      </c>
    </row>
    <row r="71" spans="1:18" x14ac:dyDescent="0.25">
      <c r="A71" s="65">
        <v>2048</v>
      </c>
      <c r="B71" s="118">
        <f>'Spring Response'!F41+'Spring Response'!J41+'Spring Response'!N41+'Spring Response'!AH41+'Spring Response'!AL41+'Spring Response'!AP41+'Spring Response'!BV41+'Spring Response'!BZ41+'Spring Response'!CD41+'Spring Response'!CH41+'Spring Response'!BR41</f>
        <v>119.48316540698123</v>
      </c>
      <c r="C71" s="118">
        <f>'Spring Response'!CP41+(0.3*'Spring Response'!BN41)</f>
        <v>3.2079835466343578</v>
      </c>
      <c r="D71" s="118">
        <f>'Spring Response'!AT41+'Spring Response'!BB41+'Spring Response'!BF41+'Spring Response'!CL41+'Spring Response'!CT41+(0.7*'Spring Response'!BN41)</f>
        <v>16.663076365276833</v>
      </c>
      <c r="E71" s="118">
        <v>0</v>
      </c>
      <c r="F71" s="118">
        <f>'Spring Response'!R41+'Spring Response'!V41+'Spring Response'!Z41+'Spring Response'!AD41+'Spring Response'!AX41+'Spring Response'!BJ41</f>
        <v>26.059076340428284</v>
      </c>
      <c r="G71" s="118">
        <f>'Fall Response'!F40+'Fall Response'!J40+'Fall Response'!N40+'Fall Response'!AH40+'Fall Response'!AL40+'Fall Response'!AP40+'Fall Response'!BV40+'Fall Response'!BZ40+'Fall Response'!CD40+'Fall Response'!CH40+'Fall Response'!BR40</f>
        <v>27.862632279866538</v>
      </c>
      <c r="H71" s="118">
        <f>'Fall Response'!CP40+(0.3*'Fall Response'!BN40)</f>
        <v>14.033163433607269</v>
      </c>
      <c r="I71" s="118">
        <f>'Fall Response'!AT40+'Fall Response'!BB40+'Fall Response'!BF40+'Fall Response'!CL40+'Fall Response'!CT40+(0.7*'Fall Response'!BN40)</f>
        <v>66.692946026310921</v>
      </c>
      <c r="J71" s="118">
        <f>'Fall Response'!CX40</f>
        <v>29.506812612451704</v>
      </c>
      <c r="K71" s="118">
        <f>'Fall Response'!R40+'Fall Response'!V40+'Fall Response'!Z40+'Fall Response'!AD40+'Fall Response'!AX40+'Fall Response'!BJ40</f>
        <v>30.81408517981032</v>
      </c>
      <c r="L71" s="65">
        <v>2048</v>
      </c>
      <c r="M71" s="68">
        <f t="shared" si="9"/>
        <v>147.34579768684776</v>
      </c>
      <c r="N71" s="68">
        <f t="shared" si="10"/>
        <v>17.241146980241627</v>
      </c>
      <c r="O71" s="68">
        <f t="shared" si="11"/>
        <v>83.356022391587757</v>
      </c>
      <c r="P71" s="68">
        <f t="shared" si="12"/>
        <v>29.506812612451704</v>
      </c>
      <c r="Q71" s="68">
        <f t="shared" si="13"/>
        <v>56.873161520238604</v>
      </c>
      <c r="R71" s="68">
        <f t="shared" si="8"/>
        <v>334.32294119136748</v>
      </c>
    </row>
    <row r="72" spans="1:18" x14ac:dyDescent="0.25">
      <c r="A72" s="154">
        <v>2049</v>
      </c>
      <c r="B72" s="118">
        <f>'Spring Response'!F42+'Spring Response'!J42+'Spring Response'!N42+'Spring Response'!AH42+'Spring Response'!AL42+'Spring Response'!AP42+'Spring Response'!BV42+'Spring Response'!BZ42+'Spring Response'!CD42+'Spring Response'!CH42+'Spring Response'!BR42</f>
        <v>116.1367715720146</v>
      </c>
      <c r="C72" s="118">
        <f>'Spring Response'!CP42+(0.3*'Spring Response'!BN42)</f>
        <v>3.1057415531984067</v>
      </c>
      <c r="D72" s="118">
        <f>'Spring Response'!AT42+'Spring Response'!BB42+'Spring Response'!BF42+'Spring Response'!CL42+'Spring Response'!CT42+(0.7*'Spring Response'!BN42)</f>
        <v>16.082506137019426</v>
      </c>
      <c r="E72" s="118">
        <v>0</v>
      </c>
      <c r="F72" s="118">
        <f>'Spring Response'!R42+'Spring Response'!V42+'Spring Response'!Z42+'Spring Response'!AD42+'Spring Response'!AX42+'Spring Response'!BJ42</f>
        <v>25.200089328639027</v>
      </c>
      <c r="G72" s="118">
        <f>'Fall Response'!F41+'Fall Response'!J41+'Fall Response'!N41+'Fall Response'!AH41+'Fall Response'!AL41+'Fall Response'!AP41+'Fall Response'!BV41+'Fall Response'!BZ41+'Fall Response'!CD41+'Fall Response'!CH41+'Fall Response'!BR41</f>
        <v>27.108832438701757</v>
      </c>
      <c r="H72" s="118">
        <f>'Fall Response'!CP41+(0.3*'Fall Response'!BN41)</f>
        <v>13.568962167742567</v>
      </c>
      <c r="I72" s="118">
        <f>'Fall Response'!AT41+'Fall Response'!BB41+'Fall Response'!BF41+'Fall Response'!CL41+'Fall Response'!CT41+(0.7*'Fall Response'!BN41)</f>
        <v>64.400599833222799</v>
      </c>
      <c r="J72" s="118">
        <f>'Fall Response'!CX41</f>
        <v>28.566138593034015</v>
      </c>
      <c r="K72" s="118">
        <f>'Fall Response'!R41+'Fall Response'!V41+'Fall Response'!Z41+'Fall Response'!AD41+'Fall Response'!AX41+'Fall Response'!BJ41</f>
        <v>29.803882201914643</v>
      </c>
      <c r="L72" s="154">
        <v>2049</v>
      </c>
      <c r="M72" s="68">
        <f t="shared" si="9"/>
        <v>143.24560401071636</v>
      </c>
      <c r="N72" s="68">
        <f t="shared" si="10"/>
        <v>16.674703720940975</v>
      </c>
      <c r="O72" s="68">
        <f t="shared" si="11"/>
        <v>80.483105970242221</v>
      </c>
      <c r="P72" s="68">
        <f t="shared" si="12"/>
        <v>28.566138593034015</v>
      </c>
      <c r="Q72" s="68">
        <f t="shared" si="13"/>
        <v>55.00397153055367</v>
      </c>
      <c r="R72" s="68">
        <f t="shared" si="8"/>
        <v>323.97352382548723</v>
      </c>
    </row>
    <row r="73" spans="1:18" x14ac:dyDescent="0.25">
      <c r="A73" s="65">
        <v>2050</v>
      </c>
      <c r="B73" s="118">
        <f>'Spring Response'!F43+'Spring Response'!J43+'Spring Response'!N43+'Spring Response'!AH43+'Spring Response'!AL43+'Spring Response'!AP43+'Spring Response'!BV43+'Spring Response'!BZ43+'Spring Response'!CD43+'Spring Response'!CH43+'Spring Response'!BR43</f>
        <v>112.93941019352107</v>
      </c>
      <c r="C73" s="118">
        <f>'Spring Response'!CP43+(0.3*'Spring Response'!BN43)</f>
        <v>3.008873376468804</v>
      </c>
      <c r="D73" s="118">
        <f>'Spring Response'!AT43+'Spring Response'!BB43+'Spring Response'!BF43+'Spring Response'!CL43+'Spring Response'!CT43+(0.7*'Spring Response'!BN43)</f>
        <v>15.534950305021129</v>
      </c>
      <c r="E73" s="118">
        <v>0</v>
      </c>
      <c r="F73" s="118">
        <f>'Spring Response'!R43+'Spring Response'!V43+'Spring Response'!Z43+'Spring Response'!AD43+'Spring Response'!AX43+'Spring Response'!BJ43</f>
        <v>24.387413836304081</v>
      </c>
      <c r="G73" s="118">
        <f>'Fall Response'!F42+'Fall Response'!J42+'Fall Response'!N42+'Fall Response'!AH42+'Fall Response'!AL42+'Fall Response'!AP42+'Fall Response'!BV42+'Fall Response'!BZ42+'Fall Response'!CD42+'Fall Response'!CH42+'Fall Response'!BR42</f>
        <v>26.387063121507971</v>
      </c>
      <c r="H73" s="118">
        <f>'Fall Response'!CP42+(0.3*'Fall Response'!BN42)</f>
        <v>13.129858896109791</v>
      </c>
      <c r="I73" s="118">
        <f>'Fall Response'!AT42+'Fall Response'!BB42+'Fall Response'!BF42+'Fall Response'!CL42+'Fall Response'!CT42+(0.7*'Fall Response'!BN42)</f>
        <v>62.236694385115179</v>
      </c>
      <c r="J73" s="118">
        <f>'Fall Response'!CX42</f>
        <v>27.673914385528178</v>
      </c>
      <c r="K73" s="118">
        <f>'Fall Response'!R42+'Fall Response'!V42+'Fall Response'!Z42+'Fall Response'!AD42+'Fall Response'!AX42+'Fall Response'!BJ42</f>
        <v>28.847853140805569</v>
      </c>
      <c r="L73" s="65">
        <v>2050</v>
      </c>
      <c r="M73" s="68">
        <f t="shared" si="9"/>
        <v>139.32647331502903</v>
      </c>
      <c r="N73" s="68">
        <f t="shared" si="10"/>
        <v>16.138732272578594</v>
      </c>
      <c r="O73" s="68">
        <f t="shared" si="11"/>
        <v>77.771644690136313</v>
      </c>
      <c r="P73" s="68">
        <f t="shared" si="12"/>
        <v>27.673914385528178</v>
      </c>
      <c r="Q73" s="68">
        <f t="shared" si="13"/>
        <v>53.235266977109646</v>
      </c>
      <c r="R73" s="68">
        <f t="shared" si="8"/>
        <v>314.14603164038175</v>
      </c>
    </row>
    <row r="74" spans="1:18" x14ac:dyDescent="0.25">
      <c r="A74" s="154">
        <v>2051</v>
      </c>
      <c r="B74" s="118">
        <f>'Spring Response'!F44+'Spring Response'!J44+'Spring Response'!N44+'Spring Response'!AH44+'Spring Response'!AL44+'Spring Response'!AP44+'Spring Response'!BV44+'Spring Response'!BZ44+'Spring Response'!CD44+'Spring Response'!CH44+'Spring Response'!BR44</f>
        <v>109.8823246067858</v>
      </c>
      <c r="C74" s="118">
        <f>'Spring Response'!CP44+(0.3*'Spring Response'!BN44)</f>
        <v>2.916990515493981</v>
      </c>
      <c r="D74" s="118">
        <f>'Spring Response'!AT44+'Spring Response'!BB44+'Spring Response'!BF44+'Spring Response'!CL44+'Spring Response'!CT44+(0.7*'Spring Response'!BN44)</f>
        <v>15.017841453126774</v>
      </c>
      <c r="E74" s="118">
        <v>0</v>
      </c>
      <c r="F74" s="118">
        <f>'Spring Response'!R44+'Spring Response'!V44+'Spring Response'!Z44+'Spring Response'!AD44+'Spring Response'!AX44+'Spring Response'!BJ44</f>
        <v>23.617626641090894</v>
      </c>
      <c r="G74" s="118">
        <f>'Fall Response'!F43+'Fall Response'!J43+'Fall Response'!N43+'Fall Response'!AH43+'Fall Response'!AL43+'Fall Response'!AP43+'Fall Response'!BV43+'Fall Response'!BZ43+'Fall Response'!CD43+'Fall Response'!CH43+'Fall Response'!BR43</f>
        <v>25.695567964861176</v>
      </c>
      <c r="H74" s="118">
        <f>'Fall Response'!CP43+(0.3*'Fall Response'!BN43)</f>
        <v>12.713998583501731</v>
      </c>
      <c r="I74" s="118">
        <f>'Fall Response'!AT43+'Fall Response'!BB43+'Fall Response'!BF43+'Fall Response'!CL43+'Fall Response'!CT43+(0.7*'Fall Response'!BN43)</f>
        <v>60.191398972355394</v>
      </c>
      <c r="J74" s="118">
        <f>'Fall Response'!CX43</f>
        <v>26.826767658233262</v>
      </c>
      <c r="K74" s="118">
        <f>'Fall Response'!R43+'Fall Response'!V43+'Fall Response'!Z43+'Fall Response'!AD43+'Fall Response'!AX43+'Fall Response'!BJ43</f>
        <v>27.942014391287998</v>
      </c>
      <c r="L74" s="154">
        <v>2051</v>
      </c>
      <c r="M74" s="68">
        <f t="shared" si="9"/>
        <v>135.57789257164697</v>
      </c>
      <c r="N74" s="68">
        <f t="shared" si="10"/>
        <v>15.630989098995713</v>
      </c>
      <c r="O74" s="68">
        <f t="shared" si="11"/>
        <v>75.209240425482164</v>
      </c>
      <c r="P74" s="68">
        <f t="shared" si="12"/>
        <v>26.826767658233262</v>
      </c>
      <c r="Q74" s="68">
        <f t="shared" si="13"/>
        <v>51.559641032378892</v>
      </c>
      <c r="R74" s="68">
        <f t="shared" si="8"/>
        <v>304.80453078673702</v>
      </c>
    </row>
    <row r="75" spans="1:18" x14ac:dyDescent="0.25">
      <c r="A75" s="65">
        <v>2052</v>
      </c>
      <c r="B75" s="118">
        <f>'Spring Response'!F45+'Spring Response'!J45+'Spring Response'!N45+'Spring Response'!AH45+'Spring Response'!AL45+'Spring Response'!AP45+'Spring Response'!BV45+'Spring Response'!BZ45+'Spring Response'!CD45+'Spring Response'!CH45+'Spring Response'!BR45</f>
        <v>106.9573689999941</v>
      </c>
      <c r="C75" s="118">
        <f>'Spring Response'!CP45+(0.3*'Spring Response'!BN45)</f>
        <v>2.8297397998701506</v>
      </c>
      <c r="D75" s="118">
        <f>'Spring Response'!AT45+'Spring Response'!BB45+'Spring Response'!BF45+'Spring Response'!CL45+'Spring Response'!CT45+(0.7*'Spring Response'!BN45)</f>
        <v>14.528862860794618</v>
      </c>
      <c r="E75" s="118">
        <v>0</v>
      </c>
      <c r="F75" s="118">
        <f>'Spring Response'!R45+'Spring Response'!V45+'Spring Response'!Z45+'Spring Response'!AD45+'Spring Response'!AX45+'Spring Response'!BJ45</f>
        <v>22.887623076585385</v>
      </c>
      <c r="G75" s="118">
        <f>'Fall Response'!F44+'Fall Response'!J44+'Fall Response'!N44+'Fall Response'!AH44+'Fall Response'!AL44+'Fall Response'!AP44+'Fall Response'!BV44+'Fall Response'!BZ44+'Fall Response'!CD44+'Fall Response'!CH44+'Fall Response'!BR44</f>
        <v>25.03269971653739</v>
      </c>
      <c r="H75" s="118">
        <f>'Fall Response'!CP44+(0.3*'Fall Response'!BN44)</f>
        <v>12.31969796771005</v>
      </c>
      <c r="I75" s="118">
        <f>'Fall Response'!AT44+'Fall Response'!BB44+'Fall Response'!BF44+'Fall Response'!CL44+'Fall Response'!CT44+(0.7*'Fall Response'!BN44)</f>
        <v>58.255826475126312</v>
      </c>
      <c r="J75" s="118">
        <f>'Fall Response'!CX44</f>
        <v>26.021616345318147</v>
      </c>
      <c r="K75" s="118">
        <f>'Fall Response'!R44+'Fall Response'!V44+'Fall Response'!Z44+'Fall Response'!AD44+'Fall Response'!AX44+'Fall Response'!BJ44</f>
        <v>27.082751205004534</v>
      </c>
      <c r="L75" s="65">
        <v>2052</v>
      </c>
      <c r="M75" s="68">
        <f t="shared" si="9"/>
        <v>131.99006871653148</v>
      </c>
      <c r="N75" s="68">
        <f t="shared" si="10"/>
        <v>15.149437767580201</v>
      </c>
      <c r="O75" s="68">
        <f t="shared" si="11"/>
        <v>72.78468933592093</v>
      </c>
      <c r="P75" s="68">
        <f t="shared" si="12"/>
        <v>26.021616345318147</v>
      </c>
      <c r="Q75" s="68">
        <f t="shared" si="13"/>
        <v>49.970374281589919</v>
      </c>
      <c r="R75" s="68">
        <f t="shared" si="8"/>
        <v>295.91618644694063</v>
      </c>
    </row>
    <row r="76" spans="1:18" x14ac:dyDescent="0.25">
      <c r="A76" s="154">
        <v>2053</v>
      </c>
      <c r="B76" s="118">
        <f>'Spring Response'!F46+'Spring Response'!J46+'Spring Response'!N46+'Spring Response'!AH46+'Spring Response'!AL46+'Spring Response'!AP46+'Spring Response'!BV46+'Spring Response'!BZ46+'Spring Response'!CD46+'Spring Response'!CH46+'Spring Response'!BR46</f>
        <v>104.15696238194816</v>
      </c>
      <c r="C76" s="118">
        <f>'Spring Response'!CP46+(0.3*'Spring Response'!BN46)</f>
        <v>2.7467995588244776</v>
      </c>
      <c r="D76" s="118">
        <f>'Spring Response'!AT46+'Spring Response'!BB46+'Spring Response'!BF46+'Spring Response'!CL46+'Spring Response'!CT46+(0.7*'Spring Response'!BN46)</f>
        <v>14.065919277134387</v>
      </c>
      <c r="E76" s="118">
        <v>0</v>
      </c>
      <c r="F76" s="118">
        <f>'Spring Response'!R46+'Spring Response'!V46+'Spring Response'!Z46+'Spring Response'!AD46+'Spring Response'!AX46+'Spring Response'!BJ46</f>
        <v>22.194581542494852</v>
      </c>
      <c r="G76" s="118">
        <f>'Fall Response'!F45+'Fall Response'!J45+'Fall Response'!N45+'Fall Response'!AH45+'Fall Response'!AL45+'Fall Response'!AP45+'Fall Response'!BV45+'Fall Response'!BZ45+'Fall Response'!CD45+'Fall Response'!CH45+'Fall Response'!BR45</f>
        <v>24.396913836255951</v>
      </c>
      <c r="H76" s="118">
        <f>'Fall Response'!CP45+(0.3*'Fall Response'!BN45)</f>
        <v>11.945426643304632</v>
      </c>
      <c r="I76" s="118">
        <f>'Fall Response'!AT45+'Fall Response'!BB45+'Fall Response'!BF45+'Fall Response'!CL45+'Fall Response'!CT45+(0.7*'Fall Response'!BN45)</f>
        <v>56.421925386685118</v>
      </c>
      <c r="J76" s="118">
        <f>'Fall Response'!CX45</f>
        <v>25.255639423976703</v>
      </c>
      <c r="K76" s="118">
        <f>'Fall Response'!R45+'Fall Response'!V45+'Fall Response'!Z45+'Fall Response'!AD45+'Fall Response'!AX45+'Fall Response'!BJ45</f>
        <v>26.266776789144053</v>
      </c>
      <c r="L76" s="154">
        <v>2053</v>
      </c>
      <c r="M76" s="68">
        <f t="shared" si="9"/>
        <v>128.55387621820412</v>
      </c>
      <c r="N76" s="68">
        <f t="shared" si="10"/>
        <v>14.69222620212911</v>
      </c>
      <c r="O76" s="68">
        <f t="shared" si="11"/>
        <v>70.487844663819502</v>
      </c>
      <c r="P76" s="68">
        <f t="shared" si="12"/>
        <v>25.255639423976703</v>
      </c>
      <c r="Q76" s="68">
        <f t="shared" si="13"/>
        <v>48.461358331638905</v>
      </c>
      <c r="R76" s="68">
        <f t="shared" si="8"/>
        <v>287.45094483976834</v>
      </c>
    </row>
    <row r="77" spans="1:18" x14ac:dyDescent="0.25">
      <c r="A77" s="65">
        <v>2054</v>
      </c>
      <c r="B77" s="118">
        <f>'Spring Response'!F47+'Spring Response'!J47+'Spring Response'!N47+'Spring Response'!AH47+'Spring Response'!AL47+'Spring Response'!AP47+'Spring Response'!BV47+'Spring Response'!BZ47+'Spring Response'!CD47+'Spring Response'!CH47+'Spring Response'!BR47</f>
        <v>101.4740457388944</v>
      </c>
      <c r="C77" s="118">
        <f>'Spring Response'!CP47+(0.3*'Spring Response'!BN47)</f>
        <v>2.6678762680257102</v>
      </c>
      <c r="D77" s="118">
        <f>'Spring Response'!AT47+'Spring Response'!BB47+'Spring Response'!BF47+'Spring Response'!CL47+'Spring Response'!CT47+(0.7*'Spring Response'!BN47)</f>
        <v>13.627111629410539</v>
      </c>
      <c r="E77" s="118">
        <v>0</v>
      </c>
      <c r="F77" s="118">
        <f>'Spring Response'!R47+'Spring Response'!V47+'Spring Response'!Z47+'Spring Response'!AD47+'Spring Response'!AX47+'Spring Response'!BJ47</f>
        <v>21.535932594256867</v>
      </c>
      <c r="G77" s="118">
        <f>'Fall Response'!F46+'Fall Response'!J46+'Fall Response'!N46+'Fall Response'!AH46+'Fall Response'!AL46+'Fall Response'!AP46+'Fall Response'!BV46+'Fall Response'!BZ46+'Fall Response'!CD46+'Fall Response'!CH46+'Fall Response'!BR46</f>
        <v>23.786762218832056</v>
      </c>
      <c r="H77" s="118">
        <f>'Fall Response'!CP46+(0.3*'Fall Response'!BN46)</f>
        <v>11.589790537480901</v>
      </c>
      <c r="I77" s="118">
        <f>'Fall Response'!AT46+'Fall Response'!BB46+'Fall Response'!BF46+'Fall Response'!CL46+'Fall Response'!CT46+(0.7*'Fall Response'!BN46)</f>
        <v>54.682386081039368</v>
      </c>
      <c r="J77" s="118">
        <f>'Fall Response'!CX46</f>
        <v>24.526250992502934</v>
      </c>
      <c r="K77" s="118">
        <f>'Fall Response'!R46+'Fall Response'!V46+'Fall Response'!Z46+'Fall Response'!AD46+'Fall Response'!AX46+'Fall Response'!BJ46</f>
        <v>25.491096660290715</v>
      </c>
      <c r="L77" s="65">
        <v>2054</v>
      </c>
      <c r="M77" s="68">
        <f t="shared" si="9"/>
        <v>125.26080795772646</v>
      </c>
      <c r="N77" s="68">
        <f t="shared" si="10"/>
        <v>14.257666805506611</v>
      </c>
      <c r="O77" s="68">
        <f t="shared" si="11"/>
        <v>68.309497710449904</v>
      </c>
      <c r="P77" s="68">
        <f t="shared" si="12"/>
        <v>24.526250992502934</v>
      </c>
      <c r="Q77" s="68">
        <f t="shared" si="13"/>
        <v>47.027029254547585</v>
      </c>
      <c r="R77" s="68">
        <f t="shared" si="8"/>
        <v>279.38125272073347</v>
      </c>
    </row>
    <row r="78" spans="1:18" x14ac:dyDescent="0.25">
      <c r="A78" s="154">
        <v>2055</v>
      </c>
      <c r="B78" s="118">
        <f>'Spring Response'!F48+'Spring Response'!J48+'Spring Response'!N48+'Spring Response'!AH48+'Spring Response'!AL48+'Spring Response'!AP48+'Spring Response'!BV48+'Spring Response'!BZ48+'Spring Response'!CD48+'Spring Response'!CH48+'Spring Response'!BR48</f>
        <v>98.902042304500185</v>
      </c>
      <c r="C78" s="118">
        <f>'Spring Response'!CP48+(0.3*'Spring Response'!BN48)</f>
        <v>2.5927016074549876</v>
      </c>
      <c r="D78" s="118">
        <f>'Spring Response'!AT48+'Spring Response'!BB48+'Spring Response'!BF48+'Spring Response'!CL48+'Spring Response'!CT48+(0.7*'Spring Response'!BN48)</f>
        <v>13.210715069203733</v>
      </c>
      <c r="E78" s="118">
        <v>0</v>
      </c>
      <c r="F78" s="118">
        <f>'Spring Response'!R48+'Spring Response'!V48+'Spring Response'!Z48+'Spring Response'!AD48+'Spring Response'!AX48+'Spring Response'!BJ48</f>
        <v>20.909331943493942</v>
      </c>
      <c r="G78" s="118">
        <f>'Fall Response'!F47+'Fall Response'!J47+'Fall Response'!N47+'Fall Response'!AH47+'Fall Response'!AL47+'Fall Response'!AP47+'Fall Response'!BV47+'Fall Response'!BZ47+'Fall Response'!CD47+'Fall Response'!CH47+'Fall Response'!BR47</f>
        <v>23.200887118915251</v>
      </c>
      <c r="H78" s="118">
        <f>'Fall Response'!CP47+(0.3*'Fall Response'!BN47)</f>
        <v>11.251517439841241</v>
      </c>
      <c r="I78" s="118">
        <f>'Fall Response'!AT47+'Fall Response'!BB47+'Fall Response'!BF47+'Fall Response'!CL47+'Fall Response'!CT47+(0.7*'Fall Response'!BN47)</f>
        <v>53.030559212257096</v>
      </c>
      <c r="J78" s="118">
        <f>'Fall Response'!CX47</f>
        <v>23.831077246505718</v>
      </c>
      <c r="K78" s="118">
        <f>'Fall Response'!R47+'Fall Response'!V47+'Fall Response'!Z47+'Fall Response'!AD47+'Fall Response'!AX47+'Fall Response'!BJ47</f>
        <v>24.752977488977933</v>
      </c>
      <c r="L78" s="154">
        <v>2055</v>
      </c>
      <c r="M78" s="68">
        <f t="shared" si="9"/>
        <v>122.10292942341543</v>
      </c>
      <c r="N78" s="68">
        <f t="shared" si="10"/>
        <v>13.844219047296228</v>
      </c>
      <c r="O78" s="68">
        <f t="shared" si="11"/>
        <v>66.241274281460832</v>
      </c>
      <c r="P78" s="68">
        <f t="shared" si="12"/>
        <v>23.831077246505718</v>
      </c>
      <c r="Q78" s="68">
        <f t="shared" si="13"/>
        <v>45.662309432471872</v>
      </c>
      <c r="R78" s="68">
        <f t="shared" si="8"/>
        <v>271.68180943115004</v>
      </c>
    </row>
    <row r="79" spans="1:18" x14ac:dyDescent="0.25">
      <c r="A79" s="65">
        <v>2056</v>
      </c>
      <c r="B79" s="118">
        <f>'Spring Response'!F49+'Spring Response'!J49+'Spring Response'!N49+'Spring Response'!AH49+'Spring Response'!AL49+'Spring Response'!AP49+'Spring Response'!BV49+'Spring Response'!BZ49+'Spring Response'!CD49+'Spring Response'!CH49+'Spring Response'!BR49</f>
        <v>96.434820814844485</v>
      </c>
      <c r="C79" s="118">
        <f>'Spring Response'!CP49+(0.3*'Spring Response'!BN49)</f>
        <v>2.5210298737543302</v>
      </c>
      <c r="D79" s="118">
        <f>'Spring Response'!AT49+'Spring Response'!BB49+'Spring Response'!BF49+'Spring Response'!CL49+'Spring Response'!CT49+(0.7*'Spring Response'!BN49)</f>
        <v>12.815159858610267</v>
      </c>
      <c r="E79" s="118">
        <v>0</v>
      </c>
      <c r="F79" s="118">
        <f>'Spring Response'!R49+'Spring Response'!V49+'Spring Response'!Z49+'Spring Response'!AD49+'Spring Response'!AX49+'Spring Response'!BJ49</f>
        <v>20.312636809169078</v>
      </c>
      <c r="G79" s="118">
        <f>'Fall Response'!F48+'Fall Response'!J48+'Fall Response'!N48+'Fall Response'!AH48+'Fall Response'!AL48+'Fall Response'!AP48+'Fall Response'!BV48+'Fall Response'!BZ48+'Fall Response'!CD48+'Fall Response'!CH48+'Fall Response'!BR48</f>
        <v>22.638015328021808</v>
      </c>
      <c r="H79" s="118">
        <f>'Fall Response'!CP48+(0.3*'Fall Response'!BN48)</f>
        <v>10.929444299543521</v>
      </c>
      <c r="I79" s="118">
        <f>'Fall Response'!AT48+'Fall Response'!BB48+'Fall Response'!BF48+'Fall Response'!CL48+'Fall Response'!CT48+(0.7*'Fall Response'!BN48)</f>
        <v>51.460384474381932</v>
      </c>
      <c r="J79" s="118">
        <f>'Fall Response'!CX48</f>
        <v>23.16793600143783</v>
      </c>
      <c r="K79" s="118">
        <f>'Fall Response'!R48+'Fall Response'!V48+'Fall Response'!Z48+'Fall Response'!AD48+'Fall Response'!AX48+'Fall Response'!BJ48</f>
        <v>24.049919794311243</v>
      </c>
      <c r="L79" s="65">
        <v>2056</v>
      </c>
      <c r="M79" s="68">
        <f t="shared" si="9"/>
        <v>119.07283614286629</v>
      </c>
      <c r="N79" s="68">
        <f t="shared" si="10"/>
        <v>13.450474173297851</v>
      </c>
      <c r="O79" s="68">
        <f t="shared" si="11"/>
        <v>64.275544332992197</v>
      </c>
      <c r="P79" s="68">
        <f t="shared" si="12"/>
        <v>23.16793600143783</v>
      </c>
      <c r="Q79" s="68">
        <f t="shared" si="13"/>
        <v>44.362556603480321</v>
      </c>
      <c r="R79" s="68">
        <f t="shared" si="8"/>
        <v>264.32934725407449</v>
      </c>
    </row>
    <row r="80" spans="1:18" x14ac:dyDescent="0.25">
      <c r="A80" s="154">
        <v>2057</v>
      </c>
      <c r="B80" s="118">
        <f>'Spring Response'!F50+'Spring Response'!J50+'Spring Response'!N50+'Spring Response'!AH50+'Spring Response'!AL50+'Spring Response'!AP50+'Spring Response'!BV50+'Spring Response'!BZ50+'Spring Response'!CD50+'Spring Response'!CH50+'Spring Response'!BR50</f>
        <v>94.066661595676067</v>
      </c>
      <c r="C80" s="118">
        <f>'Spring Response'!CP50+(0.3*'Spring Response'!BN50)</f>
        <v>2.4526356991170304</v>
      </c>
      <c r="D80" s="118">
        <f>'Spring Response'!AT50+'Spring Response'!BB50+'Spring Response'!BF50+'Spring Response'!CL50+'Spring Response'!CT50+(0.7*'Spring Response'!BN50)</f>
        <v>12.439014682124924</v>
      </c>
      <c r="E80" s="118">
        <v>0</v>
      </c>
      <c r="F80" s="118">
        <f>'Spring Response'!R50+'Spring Response'!V50+'Spring Response'!Z50+'Spring Response'!AD50+'Spring Response'!AX50+'Spring Response'!BJ50</f>
        <v>19.743885148976489</v>
      </c>
      <c r="G80" s="118">
        <f>'Fall Response'!F49+'Fall Response'!J49+'Fall Response'!N49+'Fall Response'!AH49+'Fall Response'!AL49+'Fall Response'!AP49+'Fall Response'!BV49+'Fall Response'!BZ49+'Fall Response'!CD49+'Fall Response'!CH49+'Fall Response'!BR49</f>
        <v>22.096952635558395</v>
      </c>
      <c r="H80" s="118">
        <f>'Fall Response'!CP49+(0.3*'Fall Response'!BN49)</f>
        <v>10.622506047761867</v>
      </c>
      <c r="I80" s="118">
        <f>'Fall Response'!AT49+'Fall Response'!BB49+'Fall Response'!BF49+'Fall Response'!CL49+'Fall Response'!CT49+(0.7*'Fall Response'!BN49)</f>
        <v>49.966328240664168</v>
      </c>
      <c r="J80" s="118">
        <f>'Fall Response'!CX49</f>
        <v>22.534818453742538</v>
      </c>
      <c r="K80" s="118">
        <f>'Fall Response'!R49+'Fall Response'!V49+'Fall Response'!Z49+'Fall Response'!AD49+'Fall Response'!AX49+'Fall Response'!BJ49</f>
        <v>23.379633949967268</v>
      </c>
      <c r="L80" s="154">
        <v>2057</v>
      </c>
      <c r="M80" s="68">
        <f t="shared" si="9"/>
        <v>116.16361423123446</v>
      </c>
      <c r="N80" s="68">
        <f t="shared" si="10"/>
        <v>13.075141746878897</v>
      </c>
      <c r="O80" s="68">
        <f t="shared" si="11"/>
        <v>62.405342922789089</v>
      </c>
      <c r="P80" s="68">
        <f t="shared" si="12"/>
        <v>22.534818453742538</v>
      </c>
      <c r="Q80" s="68">
        <f t="shared" si="13"/>
        <v>43.12351909894376</v>
      </c>
      <c r="R80" s="68">
        <f t="shared" si="8"/>
        <v>257.30243645358871</v>
      </c>
    </row>
    <row r="81" spans="1:18" x14ac:dyDescent="0.25">
      <c r="A81" s="65">
        <v>2058</v>
      </c>
      <c r="B81" s="118">
        <f>'Spring Response'!F51+'Spring Response'!J51+'Spring Response'!N51+'Spring Response'!AH51+'Spring Response'!AL51+'Spring Response'!AP51+'Spring Response'!BV51+'Spring Response'!BZ51+'Spring Response'!CD51+'Spring Response'!CH51+'Spring Response'!BR51</f>
        <v>91.79222531002226</v>
      </c>
      <c r="C81" s="118">
        <f>'Spring Response'!CP51+(0.3*'Spring Response'!BN51)</f>
        <v>2.3873120358760618</v>
      </c>
      <c r="D81" s="118">
        <f>'Spring Response'!AT51+'Spring Response'!BB51+'Spring Response'!BF51+'Spring Response'!CL51+'Spring Response'!CT51+(0.7*'Spring Response'!BN51)</f>
        <v>12.080972036031159</v>
      </c>
      <c r="E81" s="118">
        <v>0</v>
      </c>
      <c r="F81" s="118">
        <f>'Spring Response'!R51+'Spring Response'!V51+'Spring Response'!Z51+'Spring Response'!AD51+'Spring Response'!AX51+'Spring Response'!BJ51</f>
        <v>19.201277373284295</v>
      </c>
      <c r="G81" s="118">
        <f>'Fall Response'!F50+'Fall Response'!J50+'Fall Response'!N50+'Fall Response'!AH50+'Fall Response'!AL50+'Fall Response'!AP50+'Fall Response'!BV50+'Fall Response'!BZ50+'Fall Response'!CD50+'Fall Response'!CH50+'Fall Response'!BR50</f>
        <v>21.576578590040356</v>
      </c>
      <c r="H81" s="118">
        <f>'Fall Response'!CP50+(0.3*'Fall Response'!BN50)</f>
        <v>10.329725739697251</v>
      </c>
      <c r="I81" s="118">
        <f>'Fall Response'!AT50+'Fall Response'!BB50+'Fall Response'!BF50+'Fall Response'!CL50+'Fall Response'!CT50+(0.7*'Fall Response'!BN50)</f>
        <v>48.543328832851572</v>
      </c>
      <c r="J81" s="118">
        <f>'Fall Response'!CX50</f>
        <v>21.929872912140326</v>
      </c>
      <c r="K81" s="118">
        <f>'Fall Response'!R50+'Fall Response'!V50+'Fall Response'!Z50+'Fall Response'!AD50+'Fall Response'!AX50+'Fall Response'!BJ50</f>
        <v>22.740019046366221</v>
      </c>
      <c r="L81" s="65">
        <v>2058</v>
      </c>
      <c r="M81" s="68">
        <f t="shared" si="9"/>
        <v>113.36880390006262</v>
      </c>
      <c r="N81" s="68">
        <f t="shared" si="10"/>
        <v>12.717037775573313</v>
      </c>
      <c r="O81" s="68">
        <f t="shared" si="11"/>
        <v>60.624300868882727</v>
      </c>
      <c r="P81" s="68">
        <f t="shared" si="12"/>
        <v>21.929872912140326</v>
      </c>
      <c r="Q81" s="68">
        <f t="shared" si="13"/>
        <v>41.941296419650513</v>
      </c>
      <c r="R81" s="68">
        <f t="shared" si="8"/>
        <v>250.58131187630948</v>
      </c>
    </row>
    <row r="82" spans="1:18" x14ac:dyDescent="0.25">
      <c r="A82" s="154">
        <v>2059</v>
      </c>
      <c r="B82" s="118">
        <f>'Spring Response'!F52+'Spring Response'!J52+'Spring Response'!N52+'Spring Response'!AH52+'Spring Response'!AL52+'Spring Response'!AP52+'Spring Response'!BV52+'Spring Response'!BZ52+'Spring Response'!CD52+'Spring Response'!CH52+'Spring Response'!BR52</f>
        <v>89.606524188477664</v>
      </c>
      <c r="C82" s="118">
        <f>'Spring Response'!CP52+(0.3*'Spring Response'!BN52)</f>
        <v>2.3248683719364527</v>
      </c>
      <c r="D82" s="118">
        <f>'Spring Response'!AT52+'Spring Response'!BB52+'Spring Response'!BF52+'Spring Response'!CL52+'Spring Response'!CT52+(0.7*'Spring Response'!BN52)</f>
        <v>11.739835403287511</v>
      </c>
      <c r="E82" s="118">
        <v>0</v>
      </c>
      <c r="F82" s="118">
        <f>'Spring Response'!R52+'Spring Response'!V52+'Spring Response'!Z52+'Spring Response'!AD52+'Spring Response'!AX52+'Spring Response'!BJ52</f>
        <v>18.683160205787821</v>
      </c>
      <c r="G82" s="118">
        <f>'Fall Response'!F51+'Fall Response'!J51+'Fall Response'!N51+'Fall Response'!AH51+'Fall Response'!AL51+'Fall Response'!AP51+'Fall Response'!BV51+'Fall Response'!BZ51+'Fall Response'!CD51+'Fall Response'!CH51+'Fall Response'!BR51</f>
        <v>21.075841566316765</v>
      </c>
      <c r="H82" s="118">
        <f>'Fall Response'!CP51+(0.3*'Fall Response'!BN51)</f>
        <v>10.050205840759368</v>
      </c>
      <c r="I82" s="118">
        <f>'Fall Response'!AT51+'Fall Response'!BB51+'Fall Response'!BF51+'Fall Response'!CL51+'Fall Response'!CT51+(0.7*'Fall Response'!BN51)</f>
        <v>47.186748367092605</v>
      </c>
      <c r="J82" s="118">
        <f>'Fall Response'!CX51</f>
        <v>21.35139026560913</v>
      </c>
      <c r="K82" s="118">
        <f>'Fall Response'!R51+'Fall Response'!V51+'Fall Response'!Z51+'Fall Response'!AD51+'Fall Response'!AX51+'Fall Response'!BJ51</f>
        <v>22.129144223869183</v>
      </c>
      <c r="L82" s="154">
        <v>2059</v>
      </c>
      <c r="M82" s="68">
        <f t="shared" si="9"/>
        <v>110.68236575479443</v>
      </c>
      <c r="N82" s="68">
        <f t="shared" si="10"/>
        <v>12.375074212695822</v>
      </c>
      <c r="O82" s="68">
        <f t="shared" si="11"/>
        <v>58.92658377038012</v>
      </c>
      <c r="P82" s="68">
        <f t="shared" si="12"/>
        <v>21.35139026560913</v>
      </c>
      <c r="Q82" s="68">
        <f t="shared" si="13"/>
        <v>40.812304429657004</v>
      </c>
      <c r="R82" s="68">
        <f t="shared" si="8"/>
        <v>244.1477184331365</v>
      </c>
    </row>
    <row r="83" spans="1:18" x14ac:dyDescent="0.25">
      <c r="A83" s="65">
        <v>2060</v>
      </c>
      <c r="B83" s="118">
        <f>'Spring Response'!F53+'Spring Response'!J53+'Spring Response'!N53+'Spring Response'!AH53+'Spring Response'!AL53+'Spring Response'!AP53+'Spring Response'!BV53+'Spring Response'!BZ53+'Spring Response'!CD53+'Spring Response'!CH53+'Spring Response'!BR53</f>
        <v>87.504895566658291</v>
      </c>
      <c r="C83" s="118">
        <f>'Spring Response'!CP53+(0.3*'Spring Response'!BN53)</f>
        <v>2.2651291472920203</v>
      </c>
      <c r="D83" s="118">
        <f>'Spring Response'!AT53+'Spring Response'!BB53+'Spring Response'!BF53+'Spring Response'!CL53+'Spring Response'!CT53+(0.7*'Spring Response'!BN53)</f>
        <v>11.4145079669849</v>
      </c>
      <c r="E83" s="118">
        <v>0</v>
      </c>
      <c r="F83" s="118">
        <f>'Spring Response'!R53+'Spring Response'!V53+'Spring Response'!Z53+'Spring Response'!AD53+'Spring Response'!AX53+'Spring Response'!BJ53</f>
        <v>18.188012404877821</v>
      </c>
      <c r="G83" s="118">
        <f>'Fall Response'!F52+'Fall Response'!J52+'Fall Response'!N52+'Fall Response'!AH52+'Fall Response'!AL52+'Fall Response'!AP52+'Fall Response'!BV52+'Fall Response'!BZ52+'Fall Response'!CD52+'Fall Response'!CH52+'Fall Response'!BR52</f>
        <v>20.593754137556171</v>
      </c>
      <c r="H83" s="118">
        <f>'Fall Response'!CP52+(0.3*'Fall Response'!BN52)</f>
        <v>9.7831205077329688</v>
      </c>
      <c r="I83" s="118">
        <f>'Fall Response'!AT52+'Fall Response'!BB52+'Fall Response'!BF52+'Fall Response'!CL52+'Fall Response'!CT52+(0.7*'Fall Response'!BN52)</f>
        <v>45.892330284287439</v>
      </c>
      <c r="J83" s="118">
        <f>'Fall Response'!CX52</f>
        <v>20.79779098271133</v>
      </c>
      <c r="K83" s="118">
        <f>'Fall Response'!R52+'Fall Response'!V52+'Fall Response'!Z52+'Fall Response'!AD52+'Fall Response'!AX52+'Fall Response'!BJ52</f>
        <v>21.545232149206367</v>
      </c>
      <c r="L83" s="65">
        <v>2060</v>
      </c>
      <c r="M83" s="68">
        <f t="shared" si="9"/>
        <v>108.09864970421447</v>
      </c>
      <c r="N83" s="68">
        <f t="shared" si="10"/>
        <v>12.048249655024989</v>
      </c>
      <c r="O83" s="68">
        <f t="shared" si="11"/>
        <v>57.306838251272339</v>
      </c>
      <c r="P83" s="68">
        <f t="shared" si="12"/>
        <v>20.79779098271133</v>
      </c>
      <c r="Q83" s="68">
        <f t="shared" si="13"/>
        <v>39.733244554084187</v>
      </c>
      <c r="R83" s="68">
        <f t="shared" si="8"/>
        <v>237.98477314730729</v>
      </c>
    </row>
    <row r="84" spans="1:18" x14ac:dyDescent="0.25">
      <c r="A84" s="84" t="s">
        <v>712</v>
      </c>
      <c r="B84" s="93">
        <f>SUM(B34:B43)</f>
        <v>2535.8925411822224</v>
      </c>
      <c r="C84" s="93">
        <f t="shared" ref="C84:K84" si="14">SUM(C34:C43)</f>
        <v>136.63093338631663</v>
      </c>
      <c r="D84" s="93">
        <f t="shared" si="14"/>
        <v>1478.4456060788575</v>
      </c>
      <c r="E84" s="93">
        <f t="shared" si="14"/>
        <v>0</v>
      </c>
      <c r="F84" s="93">
        <f t="shared" si="14"/>
        <v>1973.8970017320225</v>
      </c>
      <c r="G84" s="93">
        <f t="shared" si="14"/>
        <v>511.08665232424903</v>
      </c>
      <c r="H84" s="93">
        <f t="shared" si="14"/>
        <v>650.493469274257</v>
      </c>
      <c r="I84" s="93">
        <f t="shared" si="14"/>
        <v>4802.4733094173453</v>
      </c>
      <c r="J84" s="93">
        <f t="shared" si="14"/>
        <v>910.8892644323065</v>
      </c>
      <c r="K84" s="93">
        <f t="shared" si="14"/>
        <v>2464.6655432950229</v>
      </c>
      <c r="L84" s="84" t="s">
        <v>712</v>
      </c>
      <c r="M84" s="93">
        <f>SUM(M34:M43)</f>
        <v>3046.9791935064713</v>
      </c>
      <c r="N84" s="93">
        <f t="shared" ref="N84:Q84" si="15">SUM(N34:N43)</f>
        <v>787.12440266057342</v>
      </c>
      <c r="O84" s="93">
        <f t="shared" si="15"/>
        <v>6280.9189154962041</v>
      </c>
      <c r="P84" s="93">
        <f t="shared" si="15"/>
        <v>910.8892644323065</v>
      </c>
      <c r="Q84" s="93">
        <f t="shared" si="15"/>
        <v>4438.5625450270445</v>
      </c>
      <c r="R84" s="93">
        <f t="shared" ref="R84" si="16">SUM(R34:R43)</f>
        <v>15464.474321122598</v>
      </c>
    </row>
    <row r="85" spans="1:18" x14ac:dyDescent="0.25">
      <c r="A85" s="84" t="s">
        <v>715</v>
      </c>
      <c r="B85" s="93">
        <f>SUM(B34:B83)</f>
        <v>9268.9217704560979</v>
      </c>
      <c r="C85" s="93">
        <f t="shared" ref="C85:K85" si="17">SUM(C34:C83)</f>
        <v>341.54489459118855</v>
      </c>
      <c r="D85" s="93">
        <f t="shared" si="17"/>
        <v>2636.5424132636676</v>
      </c>
      <c r="E85" s="93">
        <f t="shared" si="17"/>
        <v>0</v>
      </c>
      <c r="F85" s="93">
        <f t="shared" si="17"/>
        <v>3688.5198336151352</v>
      </c>
      <c r="G85" s="93">
        <f t="shared" si="17"/>
        <v>2038.0822243037003</v>
      </c>
      <c r="H85" s="93">
        <f t="shared" si="17"/>
        <v>1570.9696394790881</v>
      </c>
      <c r="I85" s="93">
        <f t="shared" si="17"/>
        <v>9354.4471169868393</v>
      </c>
      <c r="J85" s="93">
        <f t="shared" si="17"/>
        <v>2753.2201400089994</v>
      </c>
      <c r="K85" s="93">
        <f t="shared" si="17"/>
        <v>4482.0883147777995</v>
      </c>
      <c r="L85" s="84" t="s">
        <v>715</v>
      </c>
      <c r="M85" s="93">
        <f>SUM(M34:M83)</f>
        <v>11307.003994759803</v>
      </c>
      <c r="N85" s="93">
        <f t="shared" ref="N85:Q85" si="18">SUM(N34:N83)</f>
        <v>1912.5145340702766</v>
      </c>
      <c r="O85" s="93">
        <f t="shared" si="18"/>
        <v>11990.98953025051</v>
      </c>
      <c r="P85" s="93">
        <f t="shared" si="18"/>
        <v>2753.2201400089994</v>
      </c>
      <c r="Q85" s="93">
        <f t="shared" si="18"/>
        <v>8170.6081483929347</v>
      </c>
      <c r="R85" s="93">
        <f t="shared" ref="R85" si="19">SUM(R34:R83)</f>
        <v>36134.336347482524</v>
      </c>
    </row>
    <row r="86" spans="1:18" x14ac:dyDescent="0.25">
      <c r="M86" s="155" t="s">
        <v>52</v>
      </c>
      <c r="N86" s="155" t="s">
        <v>651</v>
      </c>
      <c r="O86" s="155" t="s">
        <v>53</v>
      </c>
      <c r="P86" s="155" t="s">
        <v>652</v>
      </c>
      <c r="Q86" s="155" t="s">
        <v>54</v>
      </c>
    </row>
    <row r="87" spans="1:18" x14ac:dyDescent="0.25">
      <c r="L87" s="116" t="s">
        <v>704</v>
      </c>
    </row>
  </sheetData>
  <mergeCells count="4">
    <mergeCell ref="B1:G1"/>
    <mergeCell ref="B32:F32"/>
    <mergeCell ref="G32:K32"/>
    <mergeCell ref="M32:Q32"/>
  </mergeCells>
  <pageMargins left="0.7" right="0.7" top="0.75" bottom="0.75" header="0.3" footer="0.3"/>
  <pageSetup paperSize="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5"/>
  <sheetViews>
    <sheetView zoomScale="80" zoomScaleNormal="80" workbookViewId="0">
      <selection activeCell="A44" sqref="A44"/>
    </sheetView>
  </sheetViews>
  <sheetFormatPr defaultRowHeight="15" x14ac:dyDescent="0.25"/>
  <cols>
    <col min="1" max="1" width="20.7109375" customWidth="1"/>
    <col min="2" max="2" width="13.7109375" customWidth="1"/>
    <col min="3" max="3" width="10.7109375" customWidth="1"/>
    <col min="4" max="4" width="13.85546875" customWidth="1"/>
    <col min="5" max="6" width="5.140625" customWidth="1"/>
    <col min="7" max="7" width="5.7109375" style="98" customWidth="1"/>
    <col min="8" max="37" width="12.7109375" style="98" customWidth="1"/>
  </cols>
  <sheetData>
    <row r="1" spans="1:37" x14ac:dyDescent="0.25">
      <c r="A1" s="62" t="s">
        <v>628</v>
      </c>
      <c r="B1" s="62" t="s">
        <v>93</v>
      </c>
      <c r="C1" s="63" t="s">
        <v>629</v>
      </c>
      <c r="D1" s="63" t="s">
        <v>630</v>
      </c>
      <c r="G1" s="106"/>
      <c r="H1" s="100" t="s">
        <v>636</v>
      </c>
      <c r="I1" s="101"/>
      <c r="J1" s="101"/>
      <c r="K1" s="101"/>
      <c r="L1" s="101"/>
      <c r="M1" s="102"/>
      <c r="N1" s="100" t="s">
        <v>637</v>
      </c>
      <c r="O1" s="101"/>
      <c r="P1" s="101"/>
      <c r="Q1" s="101"/>
      <c r="R1" s="101"/>
      <c r="S1" s="102"/>
      <c r="T1" s="100" t="s">
        <v>638</v>
      </c>
      <c r="U1" s="101"/>
      <c r="V1" s="101"/>
      <c r="W1" s="101"/>
      <c r="X1" s="101"/>
      <c r="Y1" s="102"/>
      <c r="Z1" s="100" t="s">
        <v>639</v>
      </c>
      <c r="AA1" s="101"/>
      <c r="AB1" s="101"/>
      <c r="AC1" s="101"/>
      <c r="AD1" s="101"/>
      <c r="AE1" s="102"/>
      <c r="AF1" s="100" t="s">
        <v>640</v>
      </c>
      <c r="AG1" s="101"/>
      <c r="AH1" s="101"/>
      <c r="AI1" s="101"/>
      <c r="AJ1" s="101"/>
      <c r="AK1" s="102"/>
    </row>
    <row r="2" spans="1:37" ht="15.75" thickBot="1" x14ac:dyDescent="0.3">
      <c r="A2" s="61" t="s">
        <v>150</v>
      </c>
      <c r="B2" s="61" t="s">
        <v>631</v>
      </c>
      <c r="C2">
        <v>1.625</v>
      </c>
      <c r="D2" s="64">
        <v>2</v>
      </c>
      <c r="E2" s="64"/>
      <c r="G2" s="107" t="s">
        <v>641</v>
      </c>
      <c r="H2" s="103">
        <v>1</v>
      </c>
      <c r="I2" s="104">
        <v>2</v>
      </c>
      <c r="J2" s="104">
        <v>3</v>
      </c>
      <c r="K2" s="104">
        <v>4</v>
      </c>
      <c r="L2" s="104">
        <v>5</v>
      </c>
      <c r="M2" s="105">
        <v>6</v>
      </c>
      <c r="N2" s="103">
        <v>1</v>
      </c>
      <c r="O2" s="104">
        <v>2</v>
      </c>
      <c r="P2" s="104">
        <v>3</v>
      </c>
      <c r="Q2" s="104">
        <v>4</v>
      </c>
      <c r="R2" s="104">
        <v>5</v>
      </c>
      <c r="S2" s="105">
        <v>6</v>
      </c>
      <c r="T2" s="103">
        <v>1</v>
      </c>
      <c r="U2" s="104">
        <v>2</v>
      </c>
      <c r="V2" s="104">
        <v>3</v>
      </c>
      <c r="W2" s="104">
        <v>4</v>
      </c>
      <c r="X2" s="104">
        <v>5</v>
      </c>
      <c r="Y2" s="105">
        <v>6</v>
      </c>
      <c r="Z2" s="103">
        <v>1</v>
      </c>
      <c r="AA2" s="104">
        <v>2</v>
      </c>
      <c r="AB2" s="104">
        <v>3</v>
      </c>
      <c r="AC2" s="104">
        <v>4</v>
      </c>
      <c r="AD2" s="104">
        <v>5</v>
      </c>
      <c r="AE2" s="105">
        <v>6</v>
      </c>
      <c r="AF2" s="103">
        <v>1</v>
      </c>
      <c r="AG2" s="104">
        <v>2</v>
      </c>
      <c r="AH2" s="104">
        <v>3</v>
      </c>
      <c r="AI2" s="104">
        <v>4</v>
      </c>
      <c r="AJ2" s="104">
        <v>5</v>
      </c>
      <c r="AK2" s="105">
        <v>6</v>
      </c>
    </row>
    <row r="3" spans="1:37" x14ac:dyDescent="0.25">
      <c r="A3" s="61" t="s">
        <v>163</v>
      </c>
      <c r="B3" s="61" t="s">
        <v>631</v>
      </c>
      <c r="C3">
        <v>1.25</v>
      </c>
      <c r="D3" s="64">
        <v>1</v>
      </c>
      <c r="E3" s="64"/>
      <c r="G3" s="108">
        <v>1</v>
      </c>
      <c r="H3" s="115">
        <v>1.5896542182815082E-2</v>
      </c>
      <c r="I3" s="114">
        <v>1.1252145511559215E-7</v>
      </c>
      <c r="J3" s="114">
        <v>5.6746176782671219E-26</v>
      </c>
      <c r="K3" s="114">
        <v>4.3849561547546075E-33</v>
      </c>
      <c r="L3" s="114">
        <v>1.3955157201692395E-40</v>
      </c>
      <c r="M3" s="119">
        <v>2.7312174637662857E-48</v>
      </c>
      <c r="N3" s="120">
        <v>9.9371667503269752</v>
      </c>
      <c r="O3" s="121">
        <v>4.9057527138070003E-2</v>
      </c>
      <c r="P3" s="121">
        <v>1.0805955021547247E-8</v>
      </c>
      <c r="Q3" s="121">
        <v>2.6428419454767262E-15</v>
      </c>
      <c r="R3" s="121">
        <v>1.7178391745713193E-24</v>
      </c>
      <c r="S3" s="122">
        <v>4.0487443864462558E-32</v>
      </c>
      <c r="T3" s="123">
        <v>6.0470382349752914</v>
      </c>
      <c r="U3" s="124">
        <v>8.32171578624437E-2</v>
      </c>
      <c r="V3" s="124">
        <v>2.8297375784769815E-5</v>
      </c>
      <c r="W3" s="124">
        <v>1.3231741455465568E-8</v>
      </c>
      <c r="X3" s="124">
        <v>8.0859767773032285E-13</v>
      </c>
      <c r="Y3" s="125">
        <v>3.4176538603762735E-28</v>
      </c>
      <c r="Z3" s="126">
        <v>0.64143322186837448</v>
      </c>
      <c r="AA3" s="127">
        <v>8.2863148773036494E-3</v>
      </c>
      <c r="AB3" s="127">
        <v>1.4420755259137281E-3</v>
      </c>
      <c r="AC3" s="127">
        <v>3.9942521129864139E-6</v>
      </c>
      <c r="AD3" s="127">
        <v>3.4097316894507497E-7</v>
      </c>
      <c r="AE3" s="128">
        <v>8.0070205397785676E-30</v>
      </c>
      <c r="AF3" s="115">
        <v>33.849481155906503</v>
      </c>
      <c r="AG3" s="114">
        <v>10.458437230706192</v>
      </c>
      <c r="AH3" s="114">
        <v>1.1133500483550811</v>
      </c>
      <c r="AI3" s="114">
        <v>3.1165119741713682E-2</v>
      </c>
      <c r="AJ3" s="114">
        <v>8.9063699920438689E-7</v>
      </c>
      <c r="AK3" s="119">
        <v>4.4711419952961907E-18</v>
      </c>
    </row>
    <row r="4" spans="1:37" x14ac:dyDescent="0.25">
      <c r="A4" s="61" t="s">
        <v>169</v>
      </c>
      <c r="B4" s="61" t="s">
        <v>631</v>
      </c>
      <c r="C4">
        <v>1.4091</v>
      </c>
      <c r="D4" s="64">
        <v>1</v>
      </c>
      <c r="E4" s="64"/>
      <c r="G4" s="108">
        <v>2</v>
      </c>
      <c r="H4" s="129">
        <v>0.52742281087435716</v>
      </c>
      <c r="I4" s="130">
        <v>6.6744966140155904E-4</v>
      </c>
      <c r="J4" s="130">
        <v>1.4394485057988313E-15</v>
      </c>
      <c r="K4" s="130">
        <v>2.1106894814297951E-21</v>
      </c>
      <c r="L4" s="130">
        <v>4.8059720901431915E-28</v>
      </c>
      <c r="M4" s="131">
        <v>3.3365412133621397E-35</v>
      </c>
      <c r="N4" s="132">
        <v>16.24692103395099</v>
      </c>
      <c r="O4" s="133">
        <v>0.74615717433928475</v>
      </c>
      <c r="P4" s="133">
        <v>6.4402195567432228E-5</v>
      </c>
      <c r="Q4" s="133">
        <v>1.6257013897812889E-8</v>
      </c>
      <c r="R4" s="133">
        <v>1.9247040280797251E-14</v>
      </c>
      <c r="S4" s="134">
        <v>1.4055405035558814E-20</v>
      </c>
      <c r="T4" s="135">
        <v>16.180712569871162</v>
      </c>
      <c r="U4" s="136">
        <v>1.4959219248124458</v>
      </c>
      <c r="V4" s="136">
        <v>2.0202714974831941E-2</v>
      </c>
      <c r="W4" s="136">
        <v>1.9746619704363354E-4</v>
      </c>
      <c r="X4" s="136">
        <v>5.66022995661362E-7</v>
      </c>
      <c r="Y4" s="137">
        <v>2.5152136699759986E-17</v>
      </c>
      <c r="Z4" s="138">
        <v>4.5505821531671113</v>
      </c>
      <c r="AA4" s="113">
        <v>0.4202713649564746</v>
      </c>
      <c r="AB4" s="113">
        <v>0.16111392084816614</v>
      </c>
      <c r="AC4" s="113">
        <v>5.9774872214403687E-3</v>
      </c>
      <c r="AD4" s="113">
        <v>1.3256669570911915E-3</v>
      </c>
      <c r="AE4" s="139">
        <v>1.1756936135162406E-18</v>
      </c>
      <c r="AF4" s="129">
        <v>46.168373730936288</v>
      </c>
      <c r="AG4" s="130">
        <v>22.390722610801102</v>
      </c>
      <c r="AH4" s="130">
        <v>6.1879092222466392</v>
      </c>
      <c r="AI4" s="130">
        <v>0.90320812705907161</v>
      </c>
      <c r="AJ4" s="130">
        <v>2.8289698400075307E-3</v>
      </c>
      <c r="AK4" s="131">
        <v>4.9240407964213484E-10</v>
      </c>
    </row>
    <row r="5" spans="1:37" x14ac:dyDescent="0.25">
      <c r="A5" s="61" t="s">
        <v>672</v>
      </c>
      <c r="B5" s="61" t="s">
        <v>673</v>
      </c>
      <c r="C5">
        <v>1.6667000000000001</v>
      </c>
      <c r="D5" s="64">
        <v>2</v>
      </c>
      <c r="E5" s="64"/>
      <c r="G5" s="108">
        <v>3</v>
      </c>
      <c r="H5" s="129">
        <v>1.9345335511977486</v>
      </c>
      <c r="I5" s="130">
        <v>1.9522388294967941E-2</v>
      </c>
      <c r="J5" s="130">
        <v>5.7595058514856552E-11</v>
      </c>
      <c r="K5" s="130">
        <v>1.2959201484242002E-15</v>
      </c>
      <c r="L5" s="130">
        <v>2.02739173390609E-21</v>
      </c>
      <c r="M5" s="131">
        <v>5.2176919928086392E-28</v>
      </c>
      <c r="N5" s="132">
        <v>20.746859732474409</v>
      </c>
      <c r="O5" s="133">
        <v>2.1344173797254258</v>
      </c>
      <c r="P5" s="133">
        <v>2.8835445198083184E-3</v>
      </c>
      <c r="Q5" s="133">
        <v>3.9432933688018002E-6</v>
      </c>
      <c r="R5" s="133">
        <v>3.3275046742621361E-10</v>
      </c>
      <c r="S5" s="134">
        <v>6.2648222590949938E-15</v>
      </c>
      <c r="T5" s="135">
        <v>24.099640840033281</v>
      </c>
      <c r="U5" s="136">
        <v>4.3525900638064599</v>
      </c>
      <c r="V5" s="136">
        <v>0.21674389170918554</v>
      </c>
      <c r="W5" s="136">
        <v>8.5780149635884713E-3</v>
      </c>
      <c r="X5" s="136">
        <v>1.1686119568852438E-4</v>
      </c>
      <c r="Y5" s="137">
        <v>2.5449820126050454E-12</v>
      </c>
      <c r="Z5" s="138">
        <v>9.5945989542439758</v>
      </c>
      <c r="AA5" s="113">
        <v>1.7555991634636017</v>
      </c>
      <c r="AB5" s="113">
        <v>0.88776602903011048</v>
      </c>
      <c r="AC5" s="113">
        <v>8.9797160059301787E-2</v>
      </c>
      <c r="AD5" s="113">
        <v>3.1450516970961247E-2</v>
      </c>
      <c r="AE5" s="139">
        <v>2.3253635349842646E-13</v>
      </c>
      <c r="AF5" s="129">
        <v>53.197102316458576</v>
      </c>
      <c r="AG5" s="130">
        <v>30.699768780783526</v>
      </c>
      <c r="AH5" s="130">
        <v>11.971972928366302</v>
      </c>
      <c r="AI5" s="130">
        <v>3.083154470467564</v>
      </c>
      <c r="AJ5" s="130">
        <v>5.6143041808848583E-2</v>
      </c>
      <c r="AK5" s="131">
        <v>6.081918610881058E-7</v>
      </c>
    </row>
    <row r="6" spans="1:37" x14ac:dyDescent="0.25">
      <c r="A6" s="61" t="s">
        <v>184</v>
      </c>
      <c r="B6" s="61" t="s">
        <v>632</v>
      </c>
      <c r="C6">
        <v>3.4443999999999999</v>
      </c>
      <c r="D6" s="64">
        <v>3</v>
      </c>
      <c r="E6" s="64"/>
      <c r="G6" s="108">
        <v>4</v>
      </c>
      <c r="H6" s="129">
        <v>3.9135834179404063</v>
      </c>
      <c r="I6" s="130">
        <v>0.11407771981101154</v>
      </c>
      <c r="J6" s="130">
        <v>1.8778171047880939E-8</v>
      </c>
      <c r="K6" s="130">
        <v>3.3576458473989051E-12</v>
      </c>
      <c r="L6" s="130">
        <v>3.3127540989881363E-17</v>
      </c>
      <c r="M6" s="131">
        <v>3.0830372705004361E-23</v>
      </c>
      <c r="N6" s="132">
        <v>24.281605518670158</v>
      </c>
      <c r="O6" s="133">
        <v>3.8439416247962099</v>
      </c>
      <c r="P6" s="133">
        <v>2.2443686412020027E-2</v>
      </c>
      <c r="Q6" s="133">
        <v>1.0245702744376533E-4</v>
      </c>
      <c r="R6" s="133">
        <v>4.9679597271930497E-8</v>
      </c>
      <c r="S6" s="134">
        <v>1.1290339172258294E-11</v>
      </c>
      <c r="T6" s="135">
        <v>30.208456101150162</v>
      </c>
      <c r="U6" s="136">
        <v>7.7365159428801178</v>
      </c>
      <c r="V6" s="136">
        <v>0.74931416883881241</v>
      </c>
      <c r="W6" s="136">
        <v>6.1672895392439392E-2</v>
      </c>
      <c r="X6" s="136">
        <v>2.1942985145948298E-3</v>
      </c>
      <c r="Y6" s="137">
        <v>1.3810322306610107E-9</v>
      </c>
      <c r="Z6" s="138">
        <v>14.43989837382469</v>
      </c>
      <c r="AA6" s="113">
        <v>3.765257997124531</v>
      </c>
      <c r="AB6" s="113">
        <v>2.1967391264752556</v>
      </c>
      <c r="AC6" s="113">
        <v>0.37071167353999857</v>
      </c>
      <c r="AD6" s="113">
        <v>0.16459393137026462</v>
      </c>
      <c r="AE6" s="139">
        <v>2.2204936992866581E-10</v>
      </c>
      <c r="AF6" s="129">
        <v>57.946251557013227</v>
      </c>
      <c r="AG6" s="130">
        <v>36.801317402685015</v>
      </c>
      <c r="AH6" s="130">
        <v>17.226394769101439</v>
      </c>
      <c r="AI6" s="130">
        <v>5.9370559486360541</v>
      </c>
      <c r="AJ6" s="130">
        <v>0.2656006375225457</v>
      </c>
      <c r="AK6" s="131">
        <v>3.3455026122826068E-5</v>
      </c>
    </row>
    <row r="7" spans="1:37" x14ac:dyDescent="0.25">
      <c r="A7" s="61" t="s">
        <v>196</v>
      </c>
      <c r="B7" s="61" t="s">
        <v>632</v>
      </c>
      <c r="C7">
        <v>4.8444000000000003</v>
      </c>
      <c r="D7" s="64">
        <v>5</v>
      </c>
      <c r="E7" s="64"/>
      <c r="G7" s="108">
        <v>5</v>
      </c>
      <c r="H7" s="129">
        <v>6.1455764776912334</v>
      </c>
      <c r="I7" s="130">
        <v>0.34076695440318461</v>
      </c>
      <c r="J7" s="130">
        <v>7.9543716945189894E-7</v>
      </c>
      <c r="K7" s="130">
        <v>5.3068896165680614E-10</v>
      </c>
      <c r="L7" s="130">
        <v>2.6653625527137657E-14</v>
      </c>
      <c r="M7" s="131">
        <v>8.6088305222482687E-20</v>
      </c>
      <c r="N7" s="132">
        <v>27.203352491030397</v>
      </c>
      <c r="O7" s="133">
        <v>5.6596538006274537</v>
      </c>
      <c r="P7" s="133">
        <v>8.0727420895413377E-2</v>
      </c>
      <c r="Q7" s="133">
        <v>9.2383843737265411E-4</v>
      </c>
      <c r="R7" s="133">
        <v>1.1165983113625764E-6</v>
      </c>
      <c r="S7" s="134">
        <v>1.1905167993082375E-9</v>
      </c>
      <c r="T7" s="135">
        <v>35.059442201855987</v>
      </c>
      <c r="U7" s="136">
        <v>11.155239973573082</v>
      </c>
      <c r="V7" s="136">
        <v>1.6215274187317816</v>
      </c>
      <c r="W7" s="136">
        <v>0.20862697002043545</v>
      </c>
      <c r="X7" s="136">
        <v>1.3620172952942593E-2</v>
      </c>
      <c r="Y7" s="137">
        <v>7.2513704503184258E-8</v>
      </c>
      <c r="Z7" s="138">
        <v>18.789345441333886</v>
      </c>
      <c r="AA7" s="113">
        <v>6.100097110669835</v>
      </c>
      <c r="AB7" s="113">
        <v>3.8878613791471048</v>
      </c>
      <c r="AC7" s="113">
        <v>0.89628374721508652</v>
      </c>
      <c r="AD7" s="113">
        <v>0.45979312770239217</v>
      </c>
      <c r="AE7" s="139">
        <v>1.7408507479590338E-8</v>
      </c>
      <c r="AF7" s="129">
        <v>61.447186148223842</v>
      </c>
      <c r="AG7" s="130">
        <v>41.513850502095949</v>
      </c>
      <c r="AH7" s="130">
        <v>21.797193771927692</v>
      </c>
      <c r="AI7" s="130">
        <v>8.983414498972909</v>
      </c>
      <c r="AJ7" s="130">
        <v>0.69488803451245273</v>
      </c>
      <c r="AK7" s="131">
        <v>4.4039785363760568E-4</v>
      </c>
    </row>
    <row r="8" spans="1:37" x14ac:dyDescent="0.25">
      <c r="A8" s="61" t="s">
        <v>224</v>
      </c>
      <c r="B8" s="61" t="s">
        <v>632</v>
      </c>
      <c r="C8">
        <v>3.7059000000000002</v>
      </c>
      <c r="D8" s="64">
        <v>4</v>
      </c>
      <c r="E8" s="64"/>
      <c r="G8" s="108">
        <v>6</v>
      </c>
      <c r="H8" s="129">
        <v>8.4446543188562693</v>
      </c>
      <c r="I8" s="130">
        <v>0.72166269196233912</v>
      </c>
      <c r="J8" s="130">
        <v>1.1419257050039273E-5</v>
      </c>
      <c r="K8" s="130">
        <v>1.8541073071985251E-8</v>
      </c>
      <c r="L8" s="130">
        <v>3.3012787724863035E-12</v>
      </c>
      <c r="M8" s="131">
        <v>3.5386020767999117E-17</v>
      </c>
      <c r="N8" s="132">
        <v>29.69670050112364</v>
      </c>
      <c r="O8" s="133">
        <v>7.4781652843407933</v>
      </c>
      <c r="P8" s="133">
        <v>0.19504620006690021</v>
      </c>
      <c r="Q8" s="133">
        <v>4.3127168462238196E-3</v>
      </c>
      <c r="R8" s="133">
        <v>1.0834684091325786E-5</v>
      </c>
      <c r="S8" s="134">
        <v>2.7049225602934104E-8</v>
      </c>
      <c r="T8" s="135">
        <v>39.020479051666598</v>
      </c>
      <c r="U8" s="136">
        <v>14.412254266371519</v>
      </c>
      <c r="V8" s="136">
        <v>2.7579048043946184</v>
      </c>
      <c r="W8" s="136">
        <v>0.47975883958753934</v>
      </c>
      <c r="X8" s="136">
        <v>4.7306852366857527E-2</v>
      </c>
      <c r="Y8" s="137">
        <v>1.2128652514810301E-6</v>
      </c>
      <c r="Z8" s="138">
        <v>22.630922263800045</v>
      </c>
      <c r="AA8" s="113">
        <v>8.5376583203366625</v>
      </c>
      <c r="AB8" s="113">
        <v>5.7810193936967806</v>
      </c>
      <c r="AC8" s="113">
        <v>1.6458605925436285</v>
      </c>
      <c r="AD8" s="113">
        <v>0.93081937555786165</v>
      </c>
      <c r="AE8" s="139">
        <v>3.8192466587101817E-7</v>
      </c>
      <c r="AF8" s="129">
        <v>64.171675561478494</v>
      </c>
      <c r="AG8" s="130">
        <v>45.29330018520146</v>
      </c>
      <c r="AH8" s="130">
        <v>25.753613287141569</v>
      </c>
      <c r="AI8" s="130">
        <v>11.986893002598482</v>
      </c>
      <c r="AJ8" s="130">
        <v>1.3425300046399435</v>
      </c>
      <c r="AK8" s="131">
        <v>2.602859937975128E-3</v>
      </c>
    </row>
    <row r="9" spans="1:37" x14ac:dyDescent="0.25">
      <c r="A9" s="61" t="s">
        <v>246</v>
      </c>
      <c r="B9" s="61" t="s">
        <v>632</v>
      </c>
      <c r="C9">
        <v>3.1175999999999999</v>
      </c>
      <c r="D9" s="64">
        <v>3</v>
      </c>
      <c r="E9" s="64"/>
      <c r="G9" s="108">
        <v>7</v>
      </c>
      <c r="H9" s="129">
        <v>10.713642909319159</v>
      </c>
      <c r="I9" s="130">
        <v>1.2503050324066216</v>
      </c>
      <c r="J9" s="130">
        <v>8.3108275468265363E-5</v>
      </c>
      <c r="K9" s="130">
        <v>2.682837383080919E-7</v>
      </c>
      <c r="L9" s="130">
        <v>1.2155457622836579E-10</v>
      </c>
      <c r="M9" s="131">
        <v>3.9071567864433188E-15</v>
      </c>
      <c r="N9" s="132">
        <v>31.871856985237855</v>
      </c>
      <c r="O9" s="133">
        <v>9.2512100249834113</v>
      </c>
      <c r="P9" s="133">
        <v>0.37348246824742742</v>
      </c>
      <c r="Q9" s="133">
        <v>1.3372012751091095E-2</v>
      </c>
      <c r="R9" s="133">
        <v>6.4312649567596357E-5</v>
      </c>
      <c r="S9" s="134">
        <v>2.6105140083491357E-7</v>
      </c>
      <c r="T9" s="135">
        <v>42.330222032124553</v>
      </c>
      <c r="U9" s="136">
        <v>17.442202254700533</v>
      </c>
      <c r="V9" s="136">
        <v>4.0735677621372952</v>
      </c>
      <c r="W9" s="136">
        <v>0.88119577197882282</v>
      </c>
      <c r="X9" s="136">
        <v>0.11702690363395687</v>
      </c>
      <c r="Y9" s="137">
        <v>1.0394181011727199E-5</v>
      </c>
      <c r="Z9" s="138">
        <v>26.02134608680965</v>
      </c>
      <c r="AA9" s="113">
        <v>10.956945802598952</v>
      </c>
      <c r="AB9" s="113">
        <v>7.7552901159567922</v>
      </c>
      <c r="AC9" s="113">
        <v>2.5725669133026301</v>
      </c>
      <c r="AD9" s="113">
        <v>1.5611880594408982</v>
      </c>
      <c r="AE9" s="139">
        <v>3.945278314033291E-6</v>
      </c>
      <c r="AF9" s="129">
        <v>66.372493120273859</v>
      </c>
      <c r="AG9" s="130">
        <v>48.41162724974766</v>
      </c>
      <c r="AH9" s="130">
        <v>29.19654239760191</v>
      </c>
      <c r="AI9" s="130">
        <v>14.846649951489166</v>
      </c>
      <c r="AJ9" s="130">
        <v>2.173395007992486</v>
      </c>
      <c r="AK9" s="131">
        <v>9.4975393231768283E-3</v>
      </c>
    </row>
    <row r="10" spans="1:37" x14ac:dyDescent="0.25">
      <c r="A10" s="61" t="s">
        <v>258</v>
      </c>
      <c r="B10" s="61" t="s">
        <v>631</v>
      </c>
      <c r="C10">
        <v>1.3529</v>
      </c>
      <c r="D10" s="64">
        <v>1</v>
      </c>
      <c r="E10" s="64"/>
      <c r="G10" s="108">
        <v>8</v>
      </c>
      <c r="H10" s="129">
        <v>12.904525963057678</v>
      </c>
      <c r="I10" s="130">
        <v>1.9060692786830924</v>
      </c>
      <c r="J10" s="130">
        <v>3.8297511413670364E-4</v>
      </c>
      <c r="K10" s="130">
        <v>2.1857635321164049E-6</v>
      </c>
      <c r="L10" s="130">
        <v>2.0107396633888723E-9</v>
      </c>
      <c r="M10" s="131">
        <v>1.6577294422509588E-13</v>
      </c>
      <c r="N10" s="132">
        <v>33.80044183227858</v>
      </c>
      <c r="O10" s="133">
        <v>10.957253458727164</v>
      </c>
      <c r="P10" s="133">
        <v>0.61654297879051201</v>
      </c>
      <c r="Q10" s="133">
        <v>3.1812906829886953E-2</v>
      </c>
      <c r="R10" s="133">
        <v>2.6654738813638768E-4</v>
      </c>
      <c r="S10" s="134">
        <v>1.5413845002239465E-6</v>
      </c>
      <c r="T10" s="135">
        <v>45.148067454803275</v>
      </c>
      <c r="U10" s="136">
        <v>20.234298574334726</v>
      </c>
      <c r="V10" s="136">
        <v>5.4983435454337242</v>
      </c>
      <c r="W10" s="136">
        <v>1.403103500258688</v>
      </c>
      <c r="X10" s="136">
        <v>0.23340202475422353</v>
      </c>
      <c r="Y10" s="137">
        <v>5.6440499121441011E-5</v>
      </c>
      <c r="Z10" s="138">
        <v>29.0267953209068</v>
      </c>
      <c r="AA10" s="113">
        <v>13.296723733165599</v>
      </c>
      <c r="AB10" s="113">
        <v>9.7366337394201565</v>
      </c>
      <c r="AC10" s="113">
        <v>3.6275638259832474</v>
      </c>
      <c r="AD10" s="113">
        <v>2.3223537125607994</v>
      </c>
      <c r="AE10" s="139">
        <v>2.4543906629468419E-5</v>
      </c>
      <c r="AF10" s="129">
        <v>68.199631116137823</v>
      </c>
      <c r="AG10" s="130">
        <v>51.041630121235904</v>
      </c>
      <c r="AH10" s="130">
        <v>32.216929703871486</v>
      </c>
      <c r="AI10" s="130">
        <v>17.526315373452228</v>
      </c>
      <c r="AJ10" s="130">
        <v>3.1438806726372186</v>
      </c>
      <c r="AK10" s="131">
        <v>2.5431929924980976E-2</v>
      </c>
    </row>
    <row r="11" spans="1:37" x14ac:dyDescent="0.25">
      <c r="A11" s="61" t="s">
        <v>269</v>
      </c>
      <c r="B11" s="61" t="s">
        <v>631</v>
      </c>
      <c r="C11">
        <v>1</v>
      </c>
      <c r="D11" s="64">
        <v>1</v>
      </c>
      <c r="E11" s="64"/>
      <c r="G11" s="108">
        <v>9</v>
      </c>
      <c r="H11" s="129">
        <v>14.995629215219694</v>
      </c>
      <c r="I11" s="130">
        <v>2.6641410768572649</v>
      </c>
      <c r="J11" s="130">
        <v>1.2826502944255922E-3</v>
      </c>
      <c r="K11" s="130">
        <v>1.1846903450599966E-5</v>
      </c>
      <c r="L11" s="130">
        <v>1.9286653917663337E-8</v>
      </c>
      <c r="M11" s="131">
        <v>3.4463330073776599E-12</v>
      </c>
      <c r="N11" s="132">
        <v>35.531876024330167</v>
      </c>
      <c r="O11" s="133">
        <v>12.588004941286538</v>
      </c>
      <c r="P11" s="133">
        <v>0.92008776519660151</v>
      </c>
      <c r="Q11" s="133">
        <v>6.3211466534573255E-2</v>
      </c>
      <c r="R11" s="133">
        <v>8.4073781699767138E-4</v>
      </c>
      <c r="S11" s="134">
        <v>6.7118494837808465E-6</v>
      </c>
      <c r="T11" s="135">
        <v>47.584256170411649</v>
      </c>
      <c r="U11" s="136">
        <v>22.79957449436013</v>
      </c>
      <c r="V11" s="136">
        <v>6.9802297967900691</v>
      </c>
      <c r="W11" s="136">
        <v>2.0282051351146309</v>
      </c>
      <c r="X11" s="136">
        <v>0.40249831035174977</v>
      </c>
      <c r="Y11" s="137">
        <v>2.1983146110620905E-4</v>
      </c>
      <c r="Z11" s="138">
        <v>31.707129753815217</v>
      </c>
      <c r="AA11" s="113">
        <v>15.528651174144159</v>
      </c>
      <c r="AB11" s="113">
        <v>11.681803083978046</v>
      </c>
      <c r="AC11" s="113">
        <v>4.7690165298504272</v>
      </c>
      <c r="AD11" s="113">
        <v>3.1842171860347976</v>
      </c>
      <c r="AE11" s="139">
        <v>1.061116416556435E-4</v>
      </c>
      <c r="AF11" s="129">
        <v>69.748744415820852</v>
      </c>
      <c r="AG11" s="130">
        <v>53.298888820447708</v>
      </c>
      <c r="AH11" s="130">
        <v>34.889084278548182</v>
      </c>
      <c r="AI11" s="130">
        <v>20.019406619591372</v>
      </c>
      <c r="AJ11" s="130">
        <v>4.2135603792197909</v>
      </c>
      <c r="AK11" s="131">
        <v>5.5222745881011691E-2</v>
      </c>
    </row>
    <row r="12" spans="1:37" x14ac:dyDescent="0.25">
      <c r="A12" s="61" t="s">
        <v>279</v>
      </c>
      <c r="B12" s="61" t="s">
        <v>631</v>
      </c>
      <c r="C12">
        <v>1</v>
      </c>
      <c r="D12" s="64">
        <v>1</v>
      </c>
      <c r="E12" s="64"/>
      <c r="G12" s="108">
        <v>10</v>
      </c>
      <c r="H12" s="129">
        <v>16.979312692518061</v>
      </c>
      <c r="I12" s="130">
        <v>3.5006065887767188</v>
      </c>
      <c r="J12" s="130">
        <v>3.4136734540409497E-3</v>
      </c>
      <c r="K12" s="130">
        <v>4.7424860277495981E-5</v>
      </c>
      <c r="L12" s="130">
        <v>1.2535682223550056E-7</v>
      </c>
      <c r="M12" s="131">
        <v>4.1929918178389896E-11</v>
      </c>
      <c r="N12" s="132">
        <v>37.101825099247741</v>
      </c>
      <c r="O12" s="133">
        <v>14.14184290430051</v>
      </c>
      <c r="P12" s="133">
        <v>1.2776704330654352</v>
      </c>
      <c r="Q12" s="133">
        <v>0.11052266955704085</v>
      </c>
      <c r="R12" s="133">
        <v>2.156122873591502E-3</v>
      </c>
      <c r="S12" s="134">
        <v>2.3526318354507169E-5</v>
      </c>
      <c r="T12" s="135">
        <v>49.717524159336492</v>
      </c>
      <c r="U12" s="136">
        <v>25.156846869542175</v>
      </c>
      <c r="V12" s="136">
        <v>8.4826100834707034</v>
      </c>
      <c r="W12" s="136">
        <v>2.7372537052307071</v>
      </c>
      <c r="X12" s="136">
        <v>0.62618989993179686</v>
      </c>
      <c r="Y12" s="137">
        <v>6.6834621090165411E-4</v>
      </c>
      <c r="Z12" s="138">
        <v>34.11275430490295</v>
      </c>
      <c r="AA12" s="113">
        <v>17.642138514468414</v>
      </c>
      <c r="AB12" s="113">
        <v>13.56668846313333</v>
      </c>
      <c r="AC12" s="113">
        <v>5.9639214325632812</v>
      </c>
      <c r="AD12" s="113">
        <v>4.1197005603164865</v>
      </c>
      <c r="AE12" s="139">
        <v>3.5053226302021089E-4</v>
      </c>
      <c r="AF12" s="129">
        <v>71.084212777390476</v>
      </c>
      <c r="AG12" s="130">
        <v>55.263986201807647</v>
      </c>
      <c r="AH12" s="130">
        <v>37.272148194886249</v>
      </c>
      <c r="AI12" s="130">
        <v>22.332826671897077</v>
      </c>
      <c r="AJ12" s="130">
        <v>5.3489479766233332</v>
      </c>
      <c r="AK12" s="131">
        <v>0.10337332568098991</v>
      </c>
    </row>
    <row r="13" spans="1:37" x14ac:dyDescent="0.25">
      <c r="A13" s="61" t="s">
        <v>284</v>
      </c>
      <c r="B13" s="61" t="s">
        <v>94</v>
      </c>
      <c r="C13">
        <v>1.4642999999999999</v>
      </c>
      <c r="D13" s="64">
        <v>1</v>
      </c>
      <c r="E13" s="64"/>
      <c r="G13" s="108">
        <v>11</v>
      </c>
      <c r="H13" s="129">
        <v>18.855356671208877</v>
      </c>
      <c r="I13" s="130">
        <v>4.3945226916611011</v>
      </c>
      <c r="J13" s="130">
        <v>7.662709286708794E-3</v>
      </c>
      <c r="K13" s="130">
        <v>1.5067347204971384E-4</v>
      </c>
      <c r="L13" s="130">
        <v>6.0842450845949572E-7</v>
      </c>
      <c r="M13" s="131">
        <v>3.4036410731440812E-10</v>
      </c>
      <c r="N13" s="132">
        <v>38.536939388177856</v>
      </c>
      <c r="O13" s="133">
        <v>15.62049499293343</v>
      </c>
      <c r="P13" s="133">
        <v>1.6820388873974037</v>
      </c>
      <c r="Q13" s="133">
        <v>0.17588157083438649</v>
      </c>
      <c r="R13" s="133">
        <v>4.7232336767881701E-3</v>
      </c>
      <c r="S13" s="134">
        <v>6.9340917946926679E-5</v>
      </c>
      <c r="T13" s="135">
        <v>51.605707210445026</v>
      </c>
      <c r="U13" s="136">
        <v>27.326692684962612</v>
      </c>
      <c r="V13" s="136">
        <v>9.9804700305581715</v>
      </c>
      <c r="W13" s="136">
        <v>3.5118868005963111</v>
      </c>
      <c r="X13" s="136">
        <v>0.90319548953303064</v>
      </c>
      <c r="Y13" s="137">
        <v>1.6840756061501452E-3</v>
      </c>
      <c r="Z13" s="138">
        <v>36.285130649267515</v>
      </c>
      <c r="AA13" s="113">
        <v>19.636040786932512</v>
      </c>
      <c r="AB13" s="113">
        <v>15.378851824980888</v>
      </c>
      <c r="AC13" s="113">
        <v>7.1873071554715979</v>
      </c>
      <c r="AD13" s="113">
        <v>5.106170592185058</v>
      </c>
      <c r="AE13" s="139">
        <v>9.450971664005305E-4</v>
      </c>
      <c r="AF13" s="129">
        <v>72.251223193890212</v>
      </c>
      <c r="AG13" s="130">
        <v>56.995042638827918</v>
      </c>
      <c r="AH13" s="130">
        <v>39.413028543386972</v>
      </c>
      <c r="AI13" s="130">
        <v>24.478979872004846</v>
      </c>
      <c r="AJ13" s="130">
        <v>6.5238007629896355</v>
      </c>
      <c r="AK13" s="131">
        <v>0.17353897377950153</v>
      </c>
    </row>
    <row r="14" spans="1:37" x14ac:dyDescent="0.25">
      <c r="A14" s="61" t="s">
        <v>302</v>
      </c>
      <c r="B14" s="61" t="s">
        <v>632</v>
      </c>
      <c r="C14">
        <v>1.2222</v>
      </c>
      <c r="D14" s="64">
        <v>1</v>
      </c>
      <c r="E14" s="64"/>
      <c r="G14" s="108">
        <v>12</v>
      </c>
      <c r="H14" s="129">
        <v>20.627368854246168</v>
      </c>
      <c r="I14" s="130">
        <v>5.3284443114063009</v>
      </c>
      <c r="J14" s="130">
        <v>1.5113530385371582E-2</v>
      </c>
      <c r="K14" s="130">
        <v>4.000585352283662E-4</v>
      </c>
      <c r="L14" s="130">
        <v>2.3507383252446788E-6</v>
      </c>
      <c r="M14" s="131">
        <v>2.0287422677930116E-9</v>
      </c>
      <c r="N14" s="132">
        <v>39.857695294669284</v>
      </c>
      <c r="O14" s="133">
        <v>17.027310719591487</v>
      </c>
      <c r="P14" s="133">
        <v>2.1259903189239142</v>
      </c>
      <c r="Q14" s="133">
        <v>0.2606009601711588</v>
      </c>
      <c r="R14" s="133">
        <v>9.1623765435939492E-3</v>
      </c>
      <c r="S14" s="134">
        <v>1.7682666272942065E-4</v>
      </c>
      <c r="T14" s="135">
        <v>53.292330629215947</v>
      </c>
      <c r="U14" s="136">
        <v>29.328927205216548</v>
      </c>
      <c r="V14" s="136">
        <v>11.457136422324878</v>
      </c>
      <c r="W14" s="136">
        <v>4.3358553745471404</v>
      </c>
      <c r="X14" s="136">
        <v>1.2301615856342001</v>
      </c>
      <c r="Y14" s="137">
        <v>3.6716831116402134E-3</v>
      </c>
      <c r="Z14" s="138">
        <v>38.258170500133176</v>
      </c>
      <c r="AA14" s="113">
        <v>21.514102912306942</v>
      </c>
      <c r="AB14" s="113">
        <v>17.112911504843591</v>
      </c>
      <c r="AC14" s="113">
        <v>8.4207394543013354</v>
      </c>
      <c r="AD14" s="113">
        <v>6.1254448621490178</v>
      </c>
      <c r="AE14" s="139">
        <v>2.1795360154616447E-3</v>
      </c>
      <c r="AF14" s="129">
        <v>73.282577569750089</v>
      </c>
      <c r="AG14" s="130">
        <v>58.535173568074697</v>
      </c>
      <c r="AH14" s="130">
        <v>41.349115214716939</v>
      </c>
      <c r="AI14" s="130">
        <v>26.472000907538462</v>
      </c>
      <c r="AJ14" s="130">
        <v>7.7181869421317186</v>
      </c>
      <c r="AK14" s="131">
        <v>0.26830348448849317</v>
      </c>
    </row>
    <row r="15" spans="1:37" x14ac:dyDescent="0.25">
      <c r="A15" s="61" t="s">
        <v>311</v>
      </c>
      <c r="B15" s="61" t="s">
        <v>94</v>
      </c>
      <c r="C15">
        <v>1.7692000000000001</v>
      </c>
      <c r="D15" s="64">
        <v>2</v>
      </c>
      <c r="E15" s="64"/>
      <c r="G15" s="108">
        <v>13</v>
      </c>
      <c r="H15" s="129">
        <v>22.300810891695775</v>
      </c>
      <c r="I15" s="130">
        <v>6.2882589807982257</v>
      </c>
      <c r="J15" s="130">
        <v>2.6960514364017509E-2</v>
      </c>
      <c r="K15" s="130">
        <v>9.2200131614935635E-4</v>
      </c>
      <c r="L15" s="130">
        <v>7.5631407753397024E-6</v>
      </c>
      <c r="M15" s="131">
        <v>9.5161982513922311E-9</v>
      </c>
      <c r="N15" s="132">
        <v>41.080188699296066</v>
      </c>
      <c r="O15" s="133">
        <v>18.366344072797919</v>
      </c>
      <c r="P15" s="133">
        <v>2.6028091702324425</v>
      </c>
      <c r="Q15" s="133">
        <v>0.3652714446667723</v>
      </c>
      <c r="R15" s="133">
        <v>1.6158713281571549E-2</v>
      </c>
      <c r="S15" s="134">
        <v>3.9928171444404659E-4</v>
      </c>
      <c r="T15" s="135">
        <v>54.810842940406282</v>
      </c>
      <c r="U15" s="136">
        <v>31.181644369854979</v>
      </c>
      <c r="V15" s="136">
        <v>12.901803209750481</v>
      </c>
      <c r="W15" s="136">
        <v>5.195375148919311</v>
      </c>
      <c r="X15" s="136">
        <v>1.6025495108548646</v>
      </c>
      <c r="Y15" s="137">
        <v>7.1466702948210477E-3</v>
      </c>
      <c r="Z15" s="138">
        <v>40.059660184934941</v>
      </c>
      <c r="AA15" s="113">
        <v>23.282449670243917</v>
      </c>
      <c r="AB15" s="113">
        <v>18.767712161397771</v>
      </c>
      <c r="AC15" s="113">
        <v>9.6508466532531791</v>
      </c>
      <c r="AD15" s="113">
        <v>7.1632599603436571</v>
      </c>
      <c r="AE15" s="139">
        <v>4.4475319736079523E-3</v>
      </c>
      <c r="AF15" s="129">
        <v>74.202755015820713</v>
      </c>
      <c r="AG15" s="130">
        <v>59.917129867734708</v>
      </c>
      <c r="AH15" s="130">
        <v>43.11045930244218</v>
      </c>
      <c r="AI15" s="130">
        <v>28.325978693928576</v>
      </c>
      <c r="AJ15" s="130">
        <v>8.9172743951543314</v>
      </c>
      <c r="AK15" s="131">
        <v>0.38917913867004672</v>
      </c>
    </row>
    <row r="16" spans="1:37" x14ac:dyDescent="0.25">
      <c r="A16" s="61" t="s">
        <v>316</v>
      </c>
      <c r="B16" s="61" t="s">
        <v>94</v>
      </c>
      <c r="C16">
        <v>1.1429</v>
      </c>
      <c r="D16" s="64">
        <v>1</v>
      </c>
      <c r="E16" s="64"/>
      <c r="G16" s="108">
        <v>14</v>
      </c>
      <c r="H16" s="129">
        <v>23.881908415787041</v>
      </c>
      <c r="I16" s="130">
        <v>7.262761407407381</v>
      </c>
      <c r="J16" s="130">
        <v>4.4418378310259118E-2</v>
      </c>
      <c r="K16" s="130">
        <v>1.8973417860692794E-3</v>
      </c>
      <c r="L16" s="130">
        <v>2.0953992769914908E-5</v>
      </c>
      <c r="M16" s="131">
        <v>3.6922114965830252E-8</v>
      </c>
      <c r="N16" s="132">
        <v>42.217315413226146</v>
      </c>
      <c r="O16" s="133">
        <v>19.641862163736985</v>
      </c>
      <c r="P16" s="133">
        <v>3.1064575415755429</v>
      </c>
      <c r="Q16" s="133">
        <v>0.48989944400540197</v>
      </c>
      <c r="R16" s="133">
        <v>2.6416050200374363E-2</v>
      </c>
      <c r="S16" s="134">
        <v>8.1424508253189615E-4</v>
      </c>
      <c r="T16" s="135">
        <v>56.187420411498515</v>
      </c>
      <c r="U16" s="136">
        <v>32.9009557986248</v>
      </c>
      <c r="V16" s="136">
        <v>14.307746837544899</v>
      </c>
      <c r="W16" s="136">
        <v>6.0790519434718409</v>
      </c>
      <c r="X16" s="136">
        <v>2.0152798519371831</v>
      </c>
      <c r="Y16" s="137">
        <v>1.2708885592887824E-2</v>
      </c>
      <c r="Z16" s="138">
        <v>41.712483730153153</v>
      </c>
      <c r="AA16" s="113">
        <v>24.948199946076773</v>
      </c>
      <c r="AB16" s="113">
        <v>20.344587031093859</v>
      </c>
      <c r="AC16" s="113">
        <v>10.868082275860436</v>
      </c>
      <c r="AD16" s="113">
        <v>8.2086038526638774</v>
      </c>
      <c r="AE16" s="139">
        <v>8.2335533272929248E-3</v>
      </c>
      <c r="AF16" s="129">
        <v>75.030451413032623</v>
      </c>
      <c r="AG16" s="130">
        <v>61.166296989969382</v>
      </c>
      <c r="AH16" s="130">
        <v>44.721440636487628</v>
      </c>
      <c r="AI16" s="130">
        <v>30.054161951982266</v>
      </c>
      <c r="AJ16" s="130">
        <v>10.110201931588415</v>
      </c>
      <c r="AK16" s="131">
        <v>0.53673160224405203</v>
      </c>
    </row>
    <row r="17" spans="1:37" x14ac:dyDescent="0.25">
      <c r="A17" s="61" t="s">
        <v>327</v>
      </c>
      <c r="B17" s="61" t="s">
        <v>632</v>
      </c>
      <c r="C17">
        <v>1.56</v>
      </c>
      <c r="D17" s="64">
        <v>2</v>
      </c>
      <c r="E17" s="64"/>
      <c r="G17" s="108">
        <v>15</v>
      </c>
      <c r="H17" s="129">
        <v>25.377051780973719</v>
      </c>
      <c r="I17" s="130">
        <v>8.2431713203827428</v>
      </c>
      <c r="J17" s="130">
        <v>6.8644542042430853E-2</v>
      </c>
      <c r="K17" s="130">
        <v>3.561774930642862E-3</v>
      </c>
      <c r="L17" s="130">
        <v>5.1303334901930074E-5</v>
      </c>
      <c r="M17" s="131">
        <v>1.2282906316532973E-7</v>
      </c>
      <c r="N17" s="132">
        <v>43.279575626831942</v>
      </c>
      <c r="O17" s="133">
        <v>20.858084101028052</v>
      </c>
      <c r="P17" s="133">
        <v>3.6316269998715107</v>
      </c>
      <c r="Q17" s="133">
        <v>0.63404686645115071</v>
      </c>
      <c r="R17" s="133">
        <v>4.0616931586291989E-2</v>
      </c>
      <c r="S17" s="134">
        <v>1.5247331335201176E-3</v>
      </c>
      <c r="T17" s="135">
        <v>57.442876443968217</v>
      </c>
      <c r="U17" s="136">
        <v>34.501034344593165</v>
      </c>
      <c r="V17" s="136">
        <v>15.671066330057345</v>
      </c>
      <c r="W17" s="136">
        <v>6.9776272939915449</v>
      </c>
      <c r="X17" s="136">
        <v>2.4631650746844582</v>
      </c>
      <c r="Y17" s="137">
        <v>2.1008689173145367E-2</v>
      </c>
      <c r="Z17" s="138">
        <v>43.235611390179727</v>
      </c>
      <c r="AA17" s="113">
        <v>26.518706962325965</v>
      </c>
      <c r="AB17" s="113">
        <v>21.846286990063788</v>
      </c>
      <c r="AC17" s="113">
        <v>12.065753199828626</v>
      </c>
      <c r="AD17" s="113">
        <v>9.253078965837453</v>
      </c>
      <c r="AE17" s="139">
        <v>1.4089484902210297E-2</v>
      </c>
      <c r="AF17" s="129">
        <v>75.780229479739305</v>
      </c>
      <c r="AG17" s="130">
        <v>62.302697220771407</v>
      </c>
      <c r="AH17" s="130">
        <v>46.202026636168618</v>
      </c>
      <c r="AI17" s="130">
        <v>31.668650864128484</v>
      </c>
      <c r="AJ17" s="130">
        <v>11.289140017730608</v>
      </c>
      <c r="AK17" s="131">
        <v>0.71075620879024104</v>
      </c>
    </row>
    <row r="18" spans="1:37" x14ac:dyDescent="0.25">
      <c r="A18" s="61" t="s">
        <v>349</v>
      </c>
      <c r="B18" s="61" t="s">
        <v>631</v>
      </c>
      <c r="C18">
        <v>1.0532999999999999</v>
      </c>
      <c r="D18" s="64">
        <v>1</v>
      </c>
      <c r="E18" s="64"/>
      <c r="G18" s="108">
        <v>16</v>
      </c>
      <c r="H18" s="129">
        <v>26.792473375525905</v>
      </c>
      <c r="I18" s="130">
        <v>9.222681469987263</v>
      </c>
      <c r="J18" s="130">
        <v>0.10068152343877131</v>
      </c>
      <c r="K18" s="130">
        <v>6.2006296213615742E-3</v>
      </c>
      <c r="L18" s="130">
        <v>1.1329575333231799E-4</v>
      </c>
      <c r="M18" s="131">
        <v>3.5969805381240921E-7</v>
      </c>
      <c r="N18" s="132">
        <v>44.275638393427343</v>
      </c>
      <c r="O18" s="133">
        <v>22.019046764375489</v>
      </c>
      <c r="P18" s="133">
        <v>4.1737174179390797</v>
      </c>
      <c r="Q18" s="133">
        <v>0.79695542112555762</v>
      </c>
      <c r="R18" s="133">
        <v>5.9392340647790288E-2</v>
      </c>
      <c r="S18" s="134">
        <v>2.6580875409165355E-3</v>
      </c>
      <c r="T18" s="135">
        <v>58.59399360664235</v>
      </c>
      <c r="U18" s="136">
        <v>35.994279731813542</v>
      </c>
      <c r="V18" s="136">
        <v>16.989801578905485</v>
      </c>
      <c r="W18" s="136">
        <v>7.8836700716044161</v>
      </c>
      <c r="X18" s="136">
        <v>2.9411805639235844</v>
      </c>
      <c r="Y18" s="137">
        <v>3.2712326781645568E-2</v>
      </c>
      <c r="Z18" s="138">
        <v>44.644880203951182</v>
      </c>
      <c r="AA18" s="113">
        <v>28.001151012946725</v>
      </c>
      <c r="AB18" s="113">
        <v>23.276318954813981</v>
      </c>
      <c r="AC18" s="113">
        <v>13.239279852379864</v>
      </c>
      <c r="AD18" s="113">
        <v>10.290353630230022</v>
      </c>
      <c r="AE18" s="139">
        <v>2.2606492473977578E-2</v>
      </c>
      <c r="AF18" s="129">
        <v>76.463626353015684</v>
      </c>
      <c r="AG18" s="130">
        <v>63.342364334435942</v>
      </c>
      <c r="AH18" s="130">
        <v>47.568721826117041</v>
      </c>
      <c r="AI18" s="130">
        <v>33.180327374991272</v>
      </c>
      <c r="AJ18" s="130">
        <v>12.448548389005488</v>
      </c>
      <c r="AK18" s="131">
        <v>0.91046070888458652</v>
      </c>
    </row>
    <row r="19" spans="1:37" x14ac:dyDescent="0.25">
      <c r="A19" s="61" t="s">
        <v>395</v>
      </c>
      <c r="B19" s="61" t="s">
        <v>633</v>
      </c>
      <c r="C19">
        <v>2.1034000000000002</v>
      </c>
      <c r="D19" s="64" t="s">
        <v>634</v>
      </c>
      <c r="E19" s="64"/>
      <c r="G19" s="108">
        <v>17</v>
      </c>
      <c r="H19" s="129">
        <v>28.134082352386368</v>
      </c>
      <c r="I19" s="130">
        <v>10.196066645312749</v>
      </c>
      <c r="J19" s="130">
        <v>0.14142031440028105</v>
      </c>
      <c r="K19" s="130">
        <v>1.0139385325850804E-2</v>
      </c>
      <c r="L19" s="130">
        <v>2.2938744772696239E-4</v>
      </c>
      <c r="M19" s="131">
        <v>9.4578583031236496E-7</v>
      </c>
      <c r="N19" s="132">
        <v>45.212747754531755</v>
      </c>
      <c r="O19" s="133">
        <v>23.128541357362593</v>
      </c>
      <c r="P19" s="133">
        <v>4.7287808393913968</v>
      </c>
      <c r="Q19" s="133">
        <v>0.97764963458450915</v>
      </c>
      <c r="R19" s="133">
        <v>8.3301399233620677E-2</v>
      </c>
      <c r="S19" s="134">
        <v>4.3628793089980494E-3</v>
      </c>
      <c r="T19" s="135">
        <v>59.654473260278507</v>
      </c>
      <c r="U19" s="136">
        <v>37.391521868540622</v>
      </c>
      <c r="V19" s="136">
        <v>18.263317934343533</v>
      </c>
      <c r="W19" s="136">
        <v>8.7912737640066023</v>
      </c>
      <c r="X19" s="136">
        <v>3.4446211837540304</v>
      </c>
      <c r="Y19" s="137">
        <v>4.8470975681412197E-2</v>
      </c>
      <c r="Z19" s="138">
        <v>45.953605606298012</v>
      </c>
      <c r="AA19" s="113">
        <v>29.402332175021506</v>
      </c>
      <c r="AB19" s="113">
        <v>24.638537639458693</v>
      </c>
      <c r="AC19" s="113">
        <v>14.385641596159365</v>
      </c>
      <c r="AD19" s="113">
        <v>11.315712204774888</v>
      </c>
      <c r="AE19" s="139">
        <v>3.4386755462053706E-2</v>
      </c>
      <c r="AF19" s="129">
        <v>77.089918023681363</v>
      </c>
      <c r="AG19" s="130">
        <v>64.298310632341554</v>
      </c>
      <c r="AH19" s="130">
        <v>48.835287597112071</v>
      </c>
      <c r="AI19" s="130">
        <v>34.59889875651664</v>
      </c>
      <c r="AJ19" s="130">
        <v>13.584604297262166</v>
      </c>
      <c r="AK19" s="131">
        <v>1.1346312506758562</v>
      </c>
    </row>
    <row r="20" spans="1:37" x14ac:dyDescent="0.25">
      <c r="A20" s="61" t="s">
        <v>420</v>
      </c>
      <c r="B20" s="61"/>
      <c r="C20">
        <v>1</v>
      </c>
      <c r="D20" s="64">
        <v>1</v>
      </c>
      <c r="E20" s="64"/>
      <c r="G20" s="108">
        <v>18</v>
      </c>
      <c r="H20" s="129">
        <v>29.407389257050294</v>
      </c>
      <c r="I20" s="130">
        <v>11.159359089369136</v>
      </c>
      <c r="J20" s="130">
        <v>0.19158211869729458</v>
      </c>
      <c r="K20" s="130">
        <v>1.5731689229751197E-2</v>
      </c>
      <c r="L20" s="130">
        <v>4.3146690452332514E-4</v>
      </c>
      <c r="M20" s="131">
        <v>2.2674449739540074E-6</v>
      </c>
      <c r="N20" s="132">
        <v>46.097021316701529</v>
      </c>
      <c r="O20" s="133">
        <v>24.190089535036869</v>
      </c>
      <c r="P20" s="133">
        <v>5.293451655455117</v>
      </c>
      <c r="Q20" s="133">
        <v>1.1750183538230023</v>
      </c>
      <c r="R20" s="133">
        <v>0.11281989336048011</v>
      </c>
      <c r="S20" s="134">
        <v>6.8045117480379624E-3</v>
      </c>
      <c r="T20" s="135">
        <v>60.635625781850109</v>
      </c>
      <c r="U20" s="136">
        <v>38.702223784070291</v>
      </c>
      <c r="V20" s="136">
        <v>19.491876608907837</v>
      </c>
      <c r="W20" s="136">
        <v>9.6957845494430739</v>
      </c>
      <c r="X20" s="136">
        <v>3.9691806514320485</v>
      </c>
      <c r="Y20" s="137">
        <v>6.8895806257436035E-2</v>
      </c>
      <c r="Z20" s="138">
        <v>47.173060524490204</v>
      </c>
      <c r="AA20" s="113">
        <v>30.728576625701283</v>
      </c>
      <c r="AB20" s="113">
        <v>25.936895432347619</v>
      </c>
      <c r="AC20" s="113">
        <v>15.502963916583168</v>
      </c>
      <c r="AD20" s="113">
        <v>12.325695579050825</v>
      </c>
      <c r="AE20" s="139">
        <v>5.0018225497676524E-2</v>
      </c>
      <c r="AF20" s="129">
        <v>77.666659811976075</v>
      </c>
      <c r="AG20" s="130">
        <v>65.181221938737949</v>
      </c>
      <c r="AH20" s="130">
        <v>50.013291984382803</v>
      </c>
      <c r="AI20" s="130">
        <v>35.932990478558722</v>
      </c>
      <c r="AJ20" s="130">
        <v>14.694768041054196</v>
      </c>
      <c r="AK20" s="131">
        <v>1.3817721437609616</v>
      </c>
    </row>
    <row r="21" spans="1:37" x14ac:dyDescent="0.25">
      <c r="A21" s="61"/>
      <c r="B21" s="61"/>
      <c r="D21" s="64"/>
      <c r="E21" s="64"/>
      <c r="G21" s="108">
        <v>19</v>
      </c>
      <c r="H21" s="129">
        <v>30.617481707745991</v>
      </c>
      <c r="I21" s="130">
        <v>12.109585104467509</v>
      </c>
      <c r="J21" s="130">
        <v>0.25171442544495792</v>
      </c>
      <c r="K21" s="130">
        <v>2.3346528097951305E-2</v>
      </c>
      <c r="L21" s="130">
        <v>7.6210786683154701E-4</v>
      </c>
      <c r="M21" s="131">
        <v>5.0177642889508806E-6</v>
      </c>
      <c r="N21" s="132">
        <v>46.933673945162376</v>
      </c>
      <c r="O21" s="133">
        <v>25.206941436480808</v>
      </c>
      <c r="P21" s="133">
        <v>5.8648745669841365</v>
      </c>
      <c r="Q21" s="133">
        <v>1.3878770633353303</v>
      </c>
      <c r="R21" s="133">
        <v>0.1483358362963284</v>
      </c>
      <c r="S21" s="134">
        <v>1.0160168799317431E-2</v>
      </c>
      <c r="T21" s="135">
        <v>61.546881015392039</v>
      </c>
      <c r="U21" s="136">
        <v>39.934668270979763</v>
      </c>
      <c r="V21" s="136">
        <v>20.676334457753736</v>
      </c>
      <c r="W21" s="136">
        <v>10.593568008050431</v>
      </c>
      <c r="X21" s="136">
        <v>4.5109809652967616</v>
      </c>
      <c r="Y21" s="137">
        <v>9.4539774725166087E-2</v>
      </c>
      <c r="Z21" s="138">
        <v>48.312851970946362</v>
      </c>
      <c r="AA21" s="113">
        <v>31.985707019352773</v>
      </c>
      <c r="AB21" s="113">
        <v>27.17529164660359</v>
      </c>
      <c r="AC21" s="113">
        <v>16.590212016187483</v>
      </c>
      <c r="AD21" s="113">
        <v>13.317817959225852</v>
      </c>
      <c r="AE21" s="139">
        <v>7.0054104655947635E-2</v>
      </c>
      <c r="AF21" s="129">
        <v>78.200076644250899</v>
      </c>
      <c r="AG21" s="130">
        <v>65.999966625901521</v>
      </c>
      <c r="AH21" s="130">
        <v>51.112533302356944</v>
      </c>
      <c r="AI21" s="130">
        <v>37.190255919715412</v>
      </c>
      <c r="AJ21" s="130">
        <v>15.77745502631171</v>
      </c>
      <c r="AK21" s="131">
        <v>1.6502177243754432</v>
      </c>
    </row>
    <row r="22" spans="1:37" x14ac:dyDescent="0.25">
      <c r="A22" s="62" t="s">
        <v>635</v>
      </c>
      <c r="D22" s="64"/>
      <c r="E22" s="64"/>
      <c r="G22" s="108">
        <v>20</v>
      </c>
      <c r="H22" s="129">
        <v>31.769028528490363</v>
      </c>
      <c r="I22" s="130">
        <v>13.044554079659706</v>
      </c>
      <c r="J22" s="130">
        <v>0.32219728189199293</v>
      </c>
      <c r="K22" s="130">
        <v>3.3355854458432477E-2</v>
      </c>
      <c r="L22" s="130">
        <v>1.275285359092721E-3</v>
      </c>
      <c r="M22" s="131">
        <v>1.0353779627069538E-5</v>
      </c>
      <c r="N22" s="132">
        <v>47.727188167932724</v>
      </c>
      <c r="O22" s="133">
        <v>26.182085488220846</v>
      </c>
      <c r="P22" s="133">
        <v>6.4406361590284122</v>
      </c>
      <c r="Q22" s="133">
        <v>1.615014188058042</v>
      </c>
      <c r="R22" s="133">
        <v>0.19015022063552431</v>
      </c>
      <c r="S22" s="134">
        <v>1.4613650027368743E-2</v>
      </c>
      <c r="T22" s="135">
        <v>62.396171703450086</v>
      </c>
      <c r="U22" s="136">
        <v>41.096122840586581</v>
      </c>
      <c r="V22" s="136">
        <v>21.817933971533275</v>
      </c>
      <c r="W22" s="136">
        <v>11.481814158888756</v>
      </c>
      <c r="X22" s="136">
        <v>5.0665708628086046</v>
      </c>
      <c r="Y22" s="137">
        <v>0.12588582007082316</v>
      </c>
      <c r="Z22" s="138">
        <v>49.381218657352917</v>
      </c>
      <c r="AA22" s="113">
        <v>33.179048233273242</v>
      </c>
      <c r="AB22" s="113">
        <v>28.357484519823988</v>
      </c>
      <c r="AC22" s="113">
        <v>17.646963495553749</v>
      </c>
      <c r="AD22" s="113">
        <v>14.290345473477235</v>
      </c>
      <c r="AE22" s="139">
        <v>9.4997596744281668E-2</v>
      </c>
      <c r="AF22" s="129">
        <v>78.695350167643284</v>
      </c>
      <c r="AG22" s="130">
        <v>66.761974771592634</v>
      </c>
      <c r="AH22" s="130">
        <v>52.141369567681494</v>
      </c>
      <c r="AI22" s="130">
        <v>38.377486818182575</v>
      </c>
      <c r="AJ22" s="130">
        <v>16.831788974534128</v>
      </c>
      <c r="AK22" s="131">
        <v>1.9382184969773619</v>
      </c>
    </row>
    <row r="23" spans="1:37" x14ac:dyDescent="0.25">
      <c r="A23" s="61" t="s">
        <v>0</v>
      </c>
      <c r="B23" t="s">
        <v>631</v>
      </c>
      <c r="D23" s="64">
        <v>2</v>
      </c>
      <c r="E23" s="64"/>
      <c r="G23" s="108">
        <v>21</v>
      </c>
      <c r="H23" s="129">
        <v>32.866299098407801</v>
      </c>
      <c r="I23" s="130">
        <v>13.962690756425729</v>
      </c>
      <c r="J23" s="130">
        <v>0.40325615619660066</v>
      </c>
      <c r="K23" s="130">
        <v>4.6123542846948327E-2</v>
      </c>
      <c r="L23" s="130">
        <v>2.0365058668237145E-3</v>
      </c>
      <c r="M23" s="131">
        <v>2.0089713265555079E-5</v>
      </c>
      <c r="N23" s="132">
        <v>48.481445918905159</v>
      </c>
      <c r="O23" s="133">
        <v>27.118264127334253</v>
      </c>
      <c r="P23" s="133">
        <v>7.0187027306796139</v>
      </c>
      <c r="Q23" s="133">
        <v>1.8552245626968611</v>
      </c>
      <c r="R23" s="133">
        <v>0.23848132226334839</v>
      </c>
      <c r="S23" s="134">
        <v>2.0350488686391093E-2</v>
      </c>
      <c r="T23" s="135">
        <v>63.190225592122815</v>
      </c>
      <c r="U23" s="136">
        <v>42.192982478476303</v>
      </c>
      <c r="V23" s="136">
        <v>22.918156373305386</v>
      </c>
      <c r="W23" s="136">
        <v>12.358377056732339</v>
      </c>
      <c r="X23" s="136">
        <v>5.6329061046132978</v>
      </c>
      <c r="Y23" s="137">
        <v>0.16334058545592847</v>
      </c>
      <c r="Z23" s="138">
        <v>50.385267683255876</v>
      </c>
      <c r="AA23" s="113">
        <v>34.313451780452688</v>
      </c>
      <c r="AB23" s="113">
        <v>29.487042898297478</v>
      </c>
      <c r="AC23" s="113">
        <v>18.673239591839526</v>
      </c>
      <c r="AD23" s="113">
        <v>15.242123787514188</v>
      </c>
      <c r="AE23" s="139">
        <v>0.12529173107959993</v>
      </c>
      <c r="AF23" s="129">
        <v>79.156833499100827</v>
      </c>
      <c r="AG23" s="130">
        <v>67.473524884510709</v>
      </c>
      <c r="AH23" s="130">
        <v>53.106976994431776</v>
      </c>
      <c r="AI23" s="130">
        <v>39.500716920505269</v>
      </c>
      <c r="AJ23" s="130">
        <v>17.857416368163705</v>
      </c>
      <c r="AK23" s="131">
        <v>2.2440052879207797</v>
      </c>
    </row>
    <row r="24" spans="1:37" x14ac:dyDescent="0.25">
      <c r="A24" s="61" t="s">
        <v>1</v>
      </c>
      <c r="B24" t="s">
        <v>631</v>
      </c>
      <c r="C24">
        <v>1</v>
      </c>
      <c r="D24" s="64">
        <v>1</v>
      </c>
      <c r="E24" s="64"/>
      <c r="G24" s="108">
        <v>22</v>
      </c>
      <c r="H24" s="129">
        <v>33.913190155691787</v>
      </c>
      <c r="I24" s="130">
        <v>14.862902408923917</v>
      </c>
      <c r="J24" s="130">
        <v>0.49497853029693006</v>
      </c>
      <c r="K24" s="130">
        <v>6.1996163830127189E-2</v>
      </c>
      <c r="L24" s="130">
        <v>3.1223733627795108E-3</v>
      </c>
      <c r="M24" s="131">
        <v>3.6918913830243364E-5</v>
      </c>
      <c r="N24" s="132">
        <v>49.199831747067904</v>
      </c>
      <c r="O24" s="133">
        <v>28.017992068371004</v>
      </c>
      <c r="P24" s="133">
        <v>7.5973652719922375</v>
      </c>
      <c r="Q24" s="133">
        <v>2.1073328970268639</v>
      </c>
      <c r="R24" s="133">
        <v>0.29347122923901459</v>
      </c>
      <c r="S24" s="134">
        <v>2.7553606910640814E-2</v>
      </c>
      <c r="T24" s="135">
        <v>63.934790824798469</v>
      </c>
      <c r="U24" s="136">
        <v>43.230891801814785</v>
      </c>
      <c r="V24" s="136">
        <v>23.97861902738904</v>
      </c>
      <c r="W24" s="136">
        <v>13.221644070069274</v>
      </c>
      <c r="X24" s="136">
        <v>6.2073199888704869</v>
      </c>
      <c r="Y24" s="137">
        <v>0.20723257447016311</v>
      </c>
      <c r="Z24" s="138">
        <v>51.331164040047881</v>
      </c>
      <c r="AA24" s="113">
        <v>35.393329171899325</v>
      </c>
      <c r="AB24" s="113">
        <v>30.567322951565313</v>
      </c>
      <c r="AC24" s="113">
        <v>19.669379751119166</v>
      </c>
      <c r="AD24" s="113">
        <v>16.172444109711428</v>
      </c>
      <c r="AE24" s="139">
        <v>0.16131363644117927</v>
      </c>
      <c r="AF24" s="129">
        <v>79.588214248507299</v>
      </c>
      <c r="AG24" s="130">
        <v>68.139963707354426</v>
      </c>
      <c r="AH24" s="130">
        <v>54.015554626044363</v>
      </c>
      <c r="AI24" s="130">
        <v>40.565315749037929</v>
      </c>
      <c r="AJ24" s="130">
        <v>18.854366915113072</v>
      </c>
      <c r="AK24" s="131">
        <v>2.5658354694873107</v>
      </c>
    </row>
    <row r="25" spans="1:37" x14ac:dyDescent="0.25">
      <c r="A25" s="61" t="s">
        <v>2</v>
      </c>
      <c r="B25" t="s">
        <v>631</v>
      </c>
      <c r="C25">
        <v>1</v>
      </c>
      <c r="D25" s="64">
        <v>1</v>
      </c>
      <c r="E25" s="64"/>
      <c r="G25" s="108">
        <v>23</v>
      </c>
      <c r="H25" s="129">
        <v>34.913255533289011</v>
      </c>
      <c r="I25" s="130">
        <v>15.744473877141502</v>
      </c>
      <c r="J25" s="130">
        <v>0.59733211115141172</v>
      </c>
      <c r="K25" s="130">
        <v>8.1295757446028433E-2</v>
      </c>
      <c r="L25" s="130">
        <v>4.6196643790546443E-3</v>
      </c>
      <c r="M25" s="131">
        <v>6.4653303420428911E-5</v>
      </c>
      <c r="N25" s="132">
        <v>49.885314639754689</v>
      </c>
      <c r="O25" s="133">
        <v>28.883575187007825</v>
      </c>
      <c r="P25" s="133">
        <v>8.1751915547763581</v>
      </c>
      <c r="Q25" s="133">
        <v>2.3702096019440746</v>
      </c>
      <c r="R25" s="133">
        <v>0.3551935844004695</v>
      </c>
      <c r="S25" s="134">
        <v>3.639964280544334E-2</v>
      </c>
      <c r="T25" s="135">
        <v>64.634811897708275</v>
      </c>
      <c r="U25" s="136">
        <v>44.214848990116231</v>
      </c>
      <c r="V25" s="136">
        <v>25.001004085336724</v>
      </c>
      <c r="W25" s="136">
        <v>14.070429955133015</v>
      </c>
      <c r="X25" s="136">
        <v>6.7874894760825306</v>
      </c>
      <c r="Y25" s="137">
        <v>0.25781365343837059</v>
      </c>
      <c r="Z25" s="138">
        <v>52.224283374001537</v>
      </c>
      <c r="AA25" s="113">
        <v>36.422688620841349</v>
      </c>
      <c r="AB25" s="113">
        <v>31.60146053951199</v>
      </c>
      <c r="AC25" s="113">
        <v>20.635948310523904</v>
      </c>
      <c r="AD25" s="113">
        <v>17.080939075768711</v>
      </c>
      <c r="AE25" s="139">
        <v>0.20337246324366559</v>
      </c>
      <c r="AF25" s="129">
        <v>79.992639940133458</v>
      </c>
      <c r="AG25" s="130">
        <v>68.765876812247441</v>
      </c>
      <c r="AH25" s="130">
        <v>54.872487699603155</v>
      </c>
      <c r="AI25" s="130">
        <v>41.576071698335234</v>
      </c>
      <c r="AJ25" s="130">
        <v>19.822948556015529</v>
      </c>
      <c r="AK25" s="131">
        <v>2.9020250337472504</v>
      </c>
    </row>
    <row r="26" spans="1:37" x14ac:dyDescent="0.25">
      <c r="A26" s="61" t="s">
        <v>7</v>
      </c>
      <c r="B26" t="s">
        <v>631</v>
      </c>
      <c r="C26">
        <v>1.7857000000000001</v>
      </c>
      <c r="D26" s="64">
        <v>2</v>
      </c>
      <c r="E26" s="64"/>
      <c r="G26" s="108">
        <v>24</v>
      </c>
      <c r="H26" s="129">
        <v>35.86973623502152</v>
      </c>
      <c r="I26" s="130">
        <v>16.606984668512975</v>
      </c>
      <c r="J26" s="130">
        <v>0.71018319484995629</v>
      </c>
      <c r="K26" s="130">
        <v>0.10431457243006707</v>
      </c>
      <c r="L26" s="130">
        <v>6.6240156581104026E-3</v>
      </c>
      <c r="M26" s="131">
        <v>1.0846679131883879E-4</v>
      </c>
      <c r="N26" s="132">
        <v>50.540513593425963</v>
      </c>
      <c r="O26" s="133">
        <v>29.717128948603605</v>
      </c>
      <c r="P26" s="133">
        <v>8.7509848489909743</v>
      </c>
      <c r="Q26" s="133">
        <v>2.6427808797447931</v>
      </c>
      <c r="R26" s="133">
        <v>0.42366180911119644</v>
      </c>
      <c r="S26" s="134">
        <v>4.7055994348105867E-2</v>
      </c>
      <c r="T26" s="135">
        <v>65.294568492353335</v>
      </c>
      <c r="U26" s="136">
        <v>45.149293992924996</v>
      </c>
      <c r="V26" s="136">
        <v>25.987009228795056</v>
      </c>
      <c r="W26" s="136">
        <v>14.903891306219238</v>
      </c>
      <c r="X26" s="136">
        <v>7.3714002675430681</v>
      </c>
      <c r="Y26" s="137">
        <v>0.3152629238946057</v>
      </c>
      <c r="Z26" s="138">
        <v>53.069335963521105</v>
      </c>
      <c r="AA26" s="113">
        <v>37.405171916486481</v>
      </c>
      <c r="AB26" s="113">
        <v>32.592373199697874</v>
      </c>
      <c r="AC26" s="113">
        <v>21.57366502854244</v>
      </c>
      <c r="AD26" s="113">
        <v>17.96750182065577</v>
      </c>
      <c r="AE26" s="139">
        <v>0.25171012849214042</v>
      </c>
      <c r="AF26" s="129">
        <v>80.372815680755565</v>
      </c>
      <c r="AG26" s="130">
        <v>69.355222502773856</v>
      </c>
      <c r="AH26" s="130">
        <v>55.682479114979124</v>
      </c>
      <c r="AI26" s="130">
        <v>42.537264799636617</v>
      </c>
      <c r="AJ26" s="130">
        <v>20.763668415737207</v>
      </c>
      <c r="AK26" s="131">
        <v>3.2509697738169416</v>
      </c>
    </row>
    <row r="27" spans="1:37" x14ac:dyDescent="0.25">
      <c r="A27" s="61" t="s">
        <v>9</v>
      </c>
      <c r="B27" t="s">
        <v>94</v>
      </c>
      <c r="C27">
        <v>1.4286000000000001</v>
      </c>
      <c r="D27" s="64">
        <v>1</v>
      </c>
      <c r="E27" s="64"/>
      <c r="G27" s="108">
        <v>25</v>
      </c>
      <c r="H27" s="129">
        <v>36.785589418004875</v>
      </c>
      <c r="I27" s="130">
        <v>17.45024348313925</v>
      </c>
      <c r="J27" s="130">
        <v>0.83331423159149387</v>
      </c>
      <c r="K27" s="130">
        <v>0.13131160284794346</v>
      </c>
      <c r="L27" s="130">
        <v>9.2383395341899752E-3</v>
      </c>
      <c r="M27" s="131">
        <v>1.7512847486571501E-4</v>
      </c>
      <c r="N27" s="132">
        <v>51.167750677001209</v>
      </c>
      <c r="O27" s="133">
        <v>30.520595816493472</v>
      </c>
      <c r="P27" s="133">
        <v>9.3237485841432353</v>
      </c>
      <c r="Q27" s="133">
        <v>2.9240345735458</v>
      </c>
      <c r="R27" s="133">
        <v>0.49883730261158965</v>
      </c>
      <c r="S27" s="134">
        <v>5.967856315555109E-2</v>
      </c>
      <c r="T27" s="135">
        <v>65.917786093574222</v>
      </c>
      <c r="U27" s="136">
        <v>46.038183364547479</v>
      </c>
      <c r="V27" s="136">
        <v>26.93831408644327</v>
      </c>
      <c r="W27" s="136">
        <v>15.721457584138292</v>
      </c>
      <c r="X27" s="136">
        <v>7.9573128320146234</v>
      </c>
      <c r="Y27" s="137">
        <v>0.37969214918482097</v>
      </c>
      <c r="Z27" s="138">
        <v>53.87046799618944</v>
      </c>
      <c r="AA27" s="113">
        <v>38.34408974259042</v>
      </c>
      <c r="AB27" s="113">
        <v>33.542767864273614</v>
      </c>
      <c r="AC27" s="113">
        <v>22.483353377257725</v>
      </c>
      <c r="AD27" s="113">
        <v>18.832223029375303</v>
      </c>
      <c r="AE27" s="139">
        <v>0.30650412353941081</v>
      </c>
      <c r="AF27" s="129">
        <v>80.731081058635013</v>
      </c>
      <c r="AG27" s="130">
        <v>69.911438001845511</v>
      </c>
      <c r="AH27" s="130">
        <v>56.449656042385364</v>
      </c>
      <c r="AI27" s="130">
        <v>43.452730002777109</v>
      </c>
      <c r="AJ27" s="130">
        <v>21.677173272938706</v>
      </c>
      <c r="AK27" s="131">
        <v>3.6111582534622997</v>
      </c>
    </row>
    <row r="28" spans="1:37" x14ac:dyDescent="0.25">
      <c r="A28" s="61" t="s">
        <v>82</v>
      </c>
      <c r="B28" t="s">
        <v>95</v>
      </c>
      <c r="C28">
        <v>2</v>
      </c>
      <c r="D28" s="64">
        <v>2</v>
      </c>
      <c r="E28" s="64"/>
      <c r="G28" s="108">
        <v>26</v>
      </c>
      <c r="H28" s="129">
        <v>37.663515540199342</v>
      </c>
      <c r="I28" s="130">
        <v>18.274236475401096</v>
      </c>
      <c r="J28" s="130">
        <v>0.9664400245562943</v>
      </c>
      <c r="K28" s="130">
        <v>0.16251068206826744</v>
      </c>
      <c r="L28" s="130">
        <v>1.2571079633965055E-2</v>
      </c>
      <c r="M28" s="131">
        <v>2.7321236472825969E-4</v>
      </c>
      <c r="N28" s="132">
        <v>51.769094359062663</v>
      </c>
      <c r="O28" s="133">
        <v>31.295761374359941</v>
      </c>
      <c r="P28" s="133">
        <v>9.8926562256377011</v>
      </c>
      <c r="Q28" s="133">
        <v>3.2130229297841413</v>
      </c>
      <c r="R28" s="133">
        <v>0.58063728694051531</v>
      </c>
      <c r="S28" s="134">
        <v>7.4410142600425791E-2</v>
      </c>
      <c r="T28" s="135">
        <v>66.507724924646439</v>
      </c>
      <c r="U28" s="136">
        <v>46.88505381268174</v>
      </c>
      <c r="V28" s="136">
        <v>27.856557788213603</v>
      </c>
      <c r="W28" s="136">
        <v>16.522775552656725</v>
      </c>
      <c r="X28" s="136">
        <v>8.5437304970448622</v>
      </c>
      <c r="Y28" s="137">
        <v>0.45115208700966436</v>
      </c>
      <c r="Z28" s="138">
        <v>54.63134482617447</v>
      </c>
      <c r="AA28" s="113">
        <v>39.242454574866592</v>
      </c>
      <c r="AB28" s="113">
        <v>34.455151798101525</v>
      </c>
      <c r="AC28" s="113">
        <v>23.36590210254964</v>
      </c>
      <c r="AD28" s="113">
        <v>19.675341934693176</v>
      </c>
      <c r="AE28" s="139">
        <v>0.3678717323290342</v>
      </c>
      <c r="AF28" s="129">
        <v>81.069471303164619</v>
      </c>
      <c r="AG28" s="130">
        <v>70.437524460508499</v>
      </c>
      <c r="AH28" s="130">
        <v>57.177656991904499</v>
      </c>
      <c r="AI28" s="130">
        <v>44.325912008972878</v>
      </c>
      <c r="AJ28" s="130">
        <v>22.564204745122119</v>
      </c>
      <c r="AK28" s="131">
        <v>3.9811787050469554</v>
      </c>
    </row>
    <row r="29" spans="1:37" x14ac:dyDescent="0.25">
      <c r="A29" s="61" t="s">
        <v>82</v>
      </c>
      <c r="B29" t="s">
        <v>94</v>
      </c>
      <c r="C29">
        <v>2</v>
      </c>
      <c r="D29" s="64">
        <v>2</v>
      </c>
      <c r="E29" s="64"/>
      <c r="G29" s="108">
        <v>27</v>
      </c>
      <c r="H29" s="129">
        <v>38.505983344295892</v>
      </c>
      <c r="I29" s="130">
        <v>19.079086343853842</v>
      </c>
      <c r="J29" s="130">
        <v>1.109222271188421</v>
      </c>
      <c r="K29" s="130">
        <v>0.19809986738501115</v>
      </c>
      <c r="L29" s="130">
        <v>1.6734407623075872E-2</v>
      </c>
      <c r="M29" s="131">
        <v>4.1327247421054037E-4</v>
      </c>
      <c r="N29" s="132">
        <v>52.346395176454529</v>
      </c>
      <c r="O29" s="133">
        <v>32.044269072197551</v>
      </c>
      <c r="P29" s="133">
        <v>10.457025660606236</v>
      </c>
      <c r="Q29" s="133">
        <v>3.5088631530545769</v>
      </c>
      <c r="R29" s="133">
        <v>0.66894209772885138</v>
      </c>
      <c r="S29" s="134">
        <v>9.1379373895774052E-2</v>
      </c>
      <c r="T29" s="135">
        <v>67.067252047196689</v>
      </c>
      <c r="U29" s="136">
        <v>47.693076259358982</v>
      </c>
      <c r="V29" s="136">
        <v>28.743324436279622</v>
      </c>
      <c r="W29" s="136">
        <v>17.307664522706656</v>
      </c>
      <c r="X29" s="136">
        <v>9.1293701595687331</v>
      </c>
      <c r="Y29" s="137">
        <v>0.52963923479926633</v>
      </c>
      <c r="Z29" s="138">
        <v>55.355219833637307</v>
      </c>
      <c r="AA29" s="113">
        <v>40.103010796390961</v>
      </c>
      <c r="AB29" s="113">
        <v>35.33184514797685</v>
      </c>
      <c r="AC29" s="113">
        <v>24.222236723574728</v>
      </c>
      <c r="AD29" s="113">
        <v>20.49720814810517</v>
      </c>
      <c r="AE29" s="139">
        <v>0.43587512807212947</v>
      </c>
      <c r="AF29" s="129">
        <v>81.389766378699917</v>
      </c>
      <c r="AG29" s="130">
        <v>70.936115606479277</v>
      </c>
      <c r="AH29" s="130">
        <v>57.869703408355008</v>
      </c>
      <c r="AI29" s="130">
        <v>45.159912705027033</v>
      </c>
      <c r="AJ29" s="130">
        <v>23.425565594775662</v>
      </c>
      <c r="AK29" s="131">
        <v>4.3597215271252994</v>
      </c>
    </row>
    <row r="30" spans="1:37" x14ac:dyDescent="0.25">
      <c r="G30" s="108">
        <v>28</v>
      </c>
      <c r="H30" s="129">
        <v>39.315252590776865</v>
      </c>
      <c r="I30" s="130">
        <v>19.865019963352246</v>
      </c>
      <c r="J30" s="130">
        <v>1.261282344033934</v>
      </c>
      <c r="K30" s="130">
        <v>0.23823185158699417</v>
      </c>
      <c r="L30" s="130">
        <v>2.1842444832799592E-2</v>
      </c>
      <c r="M30" s="131">
        <v>6.079749451429195E-4</v>
      </c>
      <c r="N30" s="132">
        <v>52.901315320360268</v>
      </c>
      <c r="O30" s="133">
        <v>32.767633605553577</v>
      </c>
      <c r="P30" s="133">
        <v>11.016297447341033</v>
      </c>
      <c r="Q30" s="133">
        <v>3.8107364162500912</v>
      </c>
      <c r="R30" s="133">
        <v>0.76360181468191035</v>
      </c>
      <c r="S30" s="134">
        <v>0.11070018548154682</v>
      </c>
      <c r="T30" s="135">
        <v>67.598900265333867</v>
      </c>
      <c r="U30" s="136">
        <v>48.465101937872376</v>
      </c>
      <c r="V30" s="136">
        <v>29.600134196381987</v>
      </c>
      <c r="W30" s="136">
        <v>18.076080294173366</v>
      </c>
      <c r="X30" s="136">
        <v>9.7131358191029218</v>
      </c>
      <c r="Y30" s="137">
        <v>0.61510262790341907</v>
      </c>
      <c r="Z30" s="138">
        <v>56.04499170613034</v>
      </c>
      <c r="AA30" s="113">
        <v>40.928261961744425</v>
      </c>
      <c r="AB30" s="113">
        <v>36.174994079557116</v>
      </c>
      <c r="AC30" s="113">
        <v>25.053298497094069</v>
      </c>
      <c r="AD30" s="113">
        <v>21.298251920273302</v>
      </c>
      <c r="AE30" s="139">
        <v>0.51052693214123113</v>
      </c>
      <c r="AF30" s="129">
        <v>81.693530730276692</v>
      </c>
      <c r="AG30" s="130">
        <v>71.409533628543471</v>
      </c>
      <c r="AH30" s="130">
        <v>58.528658918415388</v>
      </c>
      <c r="AI30" s="130">
        <v>45.957532185956332</v>
      </c>
      <c r="AJ30" s="130">
        <v>24.262094460103604</v>
      </c>
      <c r="AK30" s="131">
        <v>4.7455786652364873</v>
      </c>
    </row>
    <row r="31" spans="1:37" x14ac:dyDescent="0.25">
      <c r="G31" s="108">
        <v>29</v>
      </c>
      <c r="H31" s="129">
        <v>40.093394590520923</v>
      </c>
      <c r="I31" s="130">
        <v>20.632342764662106</v>
      </c>
      <c r="J31" s="130">
        <v>1.4222123313664885</v>
      </c>
      <c r="K31" s="130">
        <v>0.28302515839592401</v>
      </c>
      <c r="L31" s="130">
        <v>2.8009573949855177E-2</v>
      </c>
      <c r="M31" s="131">
        <v>8.7218200717616612E-4</v>
      </c>
      <c r="N31" s="132">
        <v>53.435353348626393</v>
      </c>
      <c r="O31" s="133">
        <v>33.467252992560717</v>
      </c>
      <c r="P31" s="133">
        <v>11.570016355364126</v>
      </c>
      <c r="Q31" s="133">
        <v>4.1178858212797929</v>
      </c>
      <c r="R31" s="133">
        <v>0.86444219043615123</v>
      </c>
      <c r="S31" s="134">
        <v>0.13247163111179683</v>
      </c>
      <c r="T31" s="135">
        <v>68.104916595199981</v>
      </c>
      <c r="U31" s="136">
        <v>49.203701804057971</v>
      </c>
      <c r="V31" s="136">
        <v>30.428438365523046</v>
      </c>
      <c r="W31" s="136">
        <v>18.828086093673797</v>
      </c>
      <c r="X31" s="136">
        <v>10.294094923923053</v>
      </c>
      <c r="Y31" s="137">
        <v>0.70745043925164453</v>
      </c>
      <c r="Z31" s="138">
        <v>56.703252351772718</v>
      </c>
      <c r="AA31" s="113">
        <v>41.72049530315212</v>
      </c>
      <c r="AB31" s="113">
        <v>36.986583863055309</v>
      </c>
      <c r="AC31" s="113">
        <v>25.860029000324186</v>
      </c>
      <c r="AD31" s="113">
        <v>22.078960973660173</v>
      </c>
      <c r="AE31" s="139">
        <v>0.59179592179736418</v>
      </c>
      <c r="AF31" s="129">
        <v>81.982145715733196</v>
      </c>
      <c r="AG31" s="130">
        <v>71.859835010513464</v>
      </c>
      <c r="AH31" s="130">
        <v>59.157078655342218</v>
      </c>
      <c r="AI31" s="130">
        <v>46.721304255409905</v>
      </c>
      <c r="AJ31" s="130">
        <v>25.074646981580383</v>
      </c>
      <c r="AK31" s="131">
        <v>5.1376408480945184</v>
      </c>
    </row>
    <row r="32" spans="1:37" x14ac:dyDescent="0.25">
      <c r="C32" s="61"/>
      <c r="G32" s="108">
        <v>30</v>
      </c>
      <c r="H32" s="129">
        <v>40.842310661390037</v>
      </c>
      <c r="I32" s="130">
        <v>21.381418452414479</v>
      </c>
      <c r="J32" s="130">
        <v>1.5915844333043101</v>
      </c>
      <c r="K32" s="130">
        <v>0.3325659083516081</v>
      </c>
      <c r="L32" s="130">
        <v>3.5348887783295702E-2</v>
      </c>
      <c r="M32" s="131">
        <v>1.2229856219350326E-3</v>
      </c>
      <c r="N32" s="132">
        <v>53.949864960820435</v>
      </c>
      <c r="O32" s="133">
        <v>34.14441944075763</v>
      </c>
      <c r="P32" s="133">
        <v>12.117815697724396</v>
      </c>
      <c r="Q32" s="133">
        <v>4.4296136770552259</v>
      </c>
      <c r="R32" s="133">
        <v>0.97126987980356672</v>
      </c>
      <c r="S32" s="134">
        <v>0.15677804723874342</v>
      </c>
      <c r="T32" s="135">
        <v>68.587302415521521</v>
      </c>
      <c r="U32" s="136">
        <v>49.911200328754127</v>
      </c>
      <c r="V32" s="136">
        <v>31.229617235417926</v>
      </c>
      <c r="W32" s="136">
        <v>19.563829141240547</v>
      </c>
      <c r="X32" s="136">
        <v>10.871457397752792</v>
      </c>
      <c r="Y32" s="137">
        <v>0.80655621458757132</v>
      </c>
      <c r="Z32" s="138">
        <v>57.332327186842861</v>
      </c>
      <c r="AA32" s="113">
        <v>42.481803656559237</v>
      </c>
      <c r="AB32" s="113">
        <v>37.768451520851919</v>
      </c>
      <c r="AC32" s="113">
        <v>26.643358949457458</v>
      </c>
      <c r="AD32" s="113">
        <v>22.839862469926363</v>
      </c>
      <c r="AE32" s="139">
        <v>0.67961265991475484</v>
      </c>
      <c r="AF32" s="129">
        <v>82.256836264051856</v>
      </c>
      <c r="AG32" s="130">
        <v>72.288848383637955</v>
      </c>
      <c r="AH32" s="130">
        <v>59.757250556727911</v>
      </c>
      <c r="AI32" s="130">
        <v>47.453527186062367</v>
      </c>
      <c r="AJ32" s="130">
        <v>25.864081793157222</v>
      </c>
      <c r="AK32" s="131">
        <v>5.5348934064236603</v>
      </c>
    </row>
    <row r="33" spans="3:37" x14ac:dyDescent="0.25">
      <c r="G33" s="108">
        <v>31</v>
      </c>
      <c r="H33" s="129">
        <v>41.563748668898214</v>
      </c>
      <c r="I33" s="130">
        <v>22.112652953967853</v>
      </c>
      <c r="J33" s="130">
        <v>1.7689588511344083</v>
      </c>
      <c r="K33" s="130">
        <v>0.3869099746199276</v>
      </c>
      <c r="L33" s="130">
        <v>4.397080579071326E-2</v>
      </c>
      <c r="M33" s="131">
        <v>1.679691391267123E-3</v>
      </c>
      <c r="N33" s="132">
        <v>54.446080568324916</v>
      </c>
      <c r="O33" s="133">
        <v>34.800329106900087</v>
      </c>
      <c r="P33" s="133">
        <v>12.659404027421486</v>
      </c>
      <c r="Q33" s="133">
        <v>4.7452783636628126</v>
      </c>
      <c r="R33" s="133">
        <v>1.0838769989869046</v>
      </c>
      <c r="S33" s="134">
        <v>0.18368945829657074</v>
      </c>
      <c r="T33" s="135">
        <v>69.04784693497696</v>
      </c>
      <c r="U33" s="136">
        <v>50.589704559400936</v>
      </c>
      <c r="V33" s="136">
        <v>32.004979901830502</v>
      </c>
      <c r="W33" s="136">
        <v>20.283521749556591</v>
      </c>
      <c r="X33" s="136">
        <v>11.444557149420911</v>
      </c>
      <c r="Y33" s="137">
        <v>0.91226464248835748</v>
      </c>
      <c r="Z33" s="138">
        <v>57.934309180576179</v>
      </c>
      <c r="AA33" s="113">
        <v>43.214105023766933</v>
      </c>
      <c r="AB33" s="113">
        <v>38.522297815225244</v>
      </c>
      <c r="AC33" s="113">
        <v>27.404200214339618</v>
      </c>
      <c r="AD33" s="113">
        <v>23.581508997181114</v>
      </c>
      <c r="AE33" s="139">
        <v>0.77387488991149478</v>
      </c>
      <c r="AF33" s="129">
        <v>82.518692937165241</v>
      </c>
      <c r="AG33" s="130">
        <v>72.698205989956207</v>
      </c>
      <c r="AH33" s="130">
        <v>60.331230127329341</v>
      </c>
      <c r="AI33" s="130">
        <v>48.1562904178233</v>
      </c>
      <c r="AJ33" s="130">
        <v>26.631250218774682</v>
      </c>
      <c r="AK33" s="131">
        <v>5.9364112118623868</v>
      </c>
    </row>
    <row r="34" spans="3:37" x14ac:dyDescent="0.25">
      <c r="G34" s="108">
        <v>32</v>
      </c>
      <c r="H34" s="129">
        <v>42.259317823800757</v>
      </c>
      <c r="I34" s="130">
        <v>22.826481727483078</v>
      </c>
      <c r="J34" s="130">
        <v>1.9538903268158567</v>
      </c>
      <c r="K34" s="130">
        <v>0.44608538069559844</v>
      </c>
      <c r="L34" s="130">
        <v>5.3981875227638101E-2</v>
      </c>
      <c r="M34" s="131">
        <v>2.263755556331102E-3</v>
      </c>
      <c r="N34" s="132">
        <v>54.925120237106519</v>
      </c>
      <c r="O34" s="133">
        <v>35.436090854600877</v>
      </c>
      <c r="P34" s="133">
        <v>13.194553833271168</v>
      </c>
      <c r="Q34" s="133">
        <v>5.0642909777846645</v>
      </c>
      <c r="R34" s="133">
        <v>1.2020450606679209</v>
      </c>
      <c r="S34" s="134">
        <v>0.21326216771236239</v>
      </c>
      <c r="T34" s="135">
        <v>69.488155252050646</v>
      </c>
      <c r="U34" s="136">
        <v>51.241129189316744</v>
      </c>
      <c r="V34" s="136">
        <v>32.755765407211058</v>
      </c>
      <c r="W34" s="136">
        <v>20.987426077010568</v>
      </c>
      <c r="X34" s="136">
        <v>12.012835839303554</v>
      </c>
      <c r="Y34" s="137">
        <v>1.024396806561632</v>
      </c>
      <c r="Z34" s="138">
        <v>58.511087761078542</v>
      </c>
      <c r="AA34" s="113">
        <v>43.919159997603998</v>
      </c>
      <c r="AB34" s="113">
        <v>39.249698461795489</v>
      </c>
      <c r="AC34" s="113">
        <v>28.143440245225726</v>
      </c>
      <c r="AD34" s="113">
        <v>24.304467710181004</v>
      </c>
      <c r="AE34" s="139">
        <v>0.87445259401753117</v>
      </c>
      <c r="AF34" s="129">
        <v>82.768690303778584</v>
      </c>
      <c r="AG34" s="130">
        <v>73.089369993295577</v>
      </c>
      <c r="AH34" s="130">
        <v>60.880869849596863</v>
      </c>
      <c r="AI34" s="130">
        <v>48.831497775990556</v>
      </c>
      <c r="AJ34" s="130">
        <v>27.376988793569556</v>
      </c>
      <c r="AK34" s="131">
        <v>6.3413531279407538</v>
      </c>
    </row>
    <row r="35" spans="3:37" x14ac:dyDescent="0.25">
      <c r="G35" s="108">
        <v>33</v>
      </c>
      <c r="H35" s="129">
        <v>42.930501908787079</v>
      </c>
      <c r="I35" s="130">
        <v>23.52335974176119</v>
      </c>
      <c r="J35" s="130">
        <v>2.1459334939675196</v>
      </c>
      <c r="K35" s="130">
        <v>0.51009482197561862</v>
      </c>
      <c r="L35" s="130">
        <v>6.5483762680250746E-2</v>
      </c>
      <c r="M35" s="131">
        <v>2.998679616666089E-3</v>
      </c>
      <c r="N35" s="132">
        <v>55.388006462476504</v>
      </c>
      <c r="O35" s="133">
        <v>36.052734110913029</v>
      </c>
      <c r="P35" s="133">
        <v>13.723091926210365</v>
      </c>
      <c r="Q35" s="133">
        <v>5.3861118989591406</v>
      </c>
      <c r="R35" s="133">
        <v>1.3255483393532976</v>
      </c>
      <c r="S35" s="134">
        <v>0.24553948187723465</v>
      </c>
      <c r="T35" s="135">
        <v>69.909672010192608</v>
      </c>
      <c r="U35" s="136">
        <v>51.867218249186031</v>
      </c>
      <c r="V35" s="136">
        <v>33.48314477503024</v>
      </c>
      <c r="W35" s="136">
        <v>21.675841830044657</v>
      </c>
      <c r="X35" s="136">
        <v>12.575828670121542</v>
      </c>
      <c r="Y35" s="137">
        <v>1.1427549018181664</v>
      </c>
      <c r="Z35" s="138">
        <v>59.0643734687768</v>
      </c>
      <c r="AA35" s="113">
        <v>44.598587272434507</v>
      </c>
      <c r="AB35" s="113">
        <v>39.952114523450973</v>
      </c>
      <c r="AC35" s="113">
        <v>28.861938318337238</v>
      </c>
      <c r="AD35" s="113">
        <v>25.009311947646861</v>
      </c>
      <c r="AE35" s="139">
        <v>0.98119265489014451</v>
      </c>
      <c r="AF35" s="129">
        <v>83.007702332571014</v>
      </c>
      <c r="AG35" s="130">
        <v>73.463654606350531</v>
      </c>
      <c r="AH35" s="130">
        <v>61.407844185439409</v>
      </c>
      <c r="AI35" s="130">
        <v>49.480887706557318</v>
      </c>
      <c r="AJ35" s="130">
        <v>28.102113938871724</v>
      </c>
      <c r="AK35" s="131">
        <v>6.7489562547930495</v>
      </c>
    </row>
    <row r="36" spans="3:37" x14ac:dyDescent="0.25">
      <c r="C36" s="61"/>
      <c r="G36" s="108">
        <v>34</v>
      </c>
      <c r="H36" s="129">
        <v>43.578671098399866</v>
      </c>
      <c r="I36" s="130">
        <v>24.203753584517973</v>
      </c>
      <c r="J36" s="130">
        <v>2.3446471966469482</v>
      </c>
      <c r="K36" s="130">
        <v>0.57891821965529777</v>
      </c>
      <c r="L36" s="130">
        <v>7.8572433250819543E-2</v>
      </c>
      <c r="M36" s="131">
        <v>3.9098682578697138E-3</v>
      </c>
      <c r="N36" s="132">
        <v>55.835675143825036</v>
      </c>
      <c r="O36" s="133">
        <v>36.651215916413079</v>
      </c>
      <c r="P36" s="133">
        <v>14.244891255107769</v>
      </c>
      <c r="Q36" s="133">
        <v>5.7102473748356948</v>
      </c>
      <c r="R36" s="133">
        <v>1.4541567245312508</v>
      </c>
      <c r="S36" s="134">
        <v>0.28055252326661162</v>
      </c>
      <c r="T36" s="135">
        <v>70.313701442518621</v>
      </c>
      <c r="U36" s="136">
        <v>52.469563932770505</v>
      </c>
      <c r="V36" s="136">
        <v>34.188223617864772</v>
      </c>
      <c r="W36" s="136">
        <v>22.349096349446437</v>
      </c>
      <c r="X36" s="136">
        <v>13.133151976656245</v>
      </c>
      <c r="Y36" s="137">
        <v>1.2671264212397331</v>
      </c>
      <c r="Z36" s="138">
        <v>59.595719073233376</v>
      </c>
      <c r="AA36" s="113">
        <v>45.253877449258503</v>
      </c>
      <c r="AB36" s="113">
        <v>40.630901983266767</v>
      </c>
      <c r="AC36" s="113">
        <v>29.560523150068406</v>
      </c>
      <c r="AD36" s="113">
        <v>25.696614798413954</v>
      </c>
      <c r="AE36" s="139">
        <v>1.093923091665834</v>
      </c>
      <c r="AF36" s="129">
        <v>83.236515359984551</v>
      </c>
      <c r="AG36" s="130">
        <v>73.822244798110816</v>
      </c>
      <c r="AH36" s="130">
        <v>61.91367092673643</v>
      </c>
      <c r="AI36" s="130">
        <v>50.106050952015025</v>
      </c>
      <c r="AJ36" s="130">
        <v>28.807418278385988</v>
      </c>
      <c r="AK36" s="131">
        <v>7.1585301662342076</v>
      </c>
    </row>
    <row r="37" spans="3:37" x14ac:dyDescent="0.25">
      <c r="G37" s="108">
        <v>35</v>
      </c>
      <c r="H37" s="129">
        <v>44.205092524424003</v>
      </c>
      <c r="I37" s="130">
        <v>24.868135268694353</v>
      </c>
      <c r="J37" s="130">
        <v>2.5495979217788807</v>
      </c>
      <c r="K37" s="130">
        <v>0.65251523799556477</v>
      </c>
      <c r="L37" s="130">
        <v>9.333750851469777E-2</v>
      </c>
      <c r="M37" s="131">
        <v>5.0244569403056199E-3</v>
      </c>
      <c r="N37" s="132">
        <v>56.268985056236588</v>
      </c>
      <c r="O37" s="133">
        <v>37.232427255464074</v>
      </c>
      <c r="P37" s="133">
        <v>14.759863932164663</v>
      </c>
      <c r="Q37" s="133">
        <v>6.0362461927876545</v>
      </c>
      <c r="R37" s="133">
        <v>1.5876381188769</v>
      </c>
      <c r="S37" s="134">
        <v>0.31832109705499689</v>
      </c>
      <c r="T37" s="135">
        <v>70.701424439554728</v>
      </c>
      <c r="U37" s="136">
        <v>53.049622984217315</v>
      </c>
      <c r="V37" s="136">
        <v>34.87204509104965</v>
      </c>
      <c r="W37" s="136">
        <v>23.007536626316451</v>
      </c>
      <c r="X37" s="136">
        <v>13.684492403273307</v>
      </c>
      <c r="Y37" s="137">
        <v>1.3972878345219781</v>
      </c>
      <c r="Z37" s="138">
        <v>60.106537734513864</v>
      </c>
      <c r="AA37" s="113">
        <v>45.886405327632048</v>
      </c>
      <c r="AB37" s="113">
        <v>41.28732052177044</v>
      </c>
      <c r="AC37" s="113">
        <v>30.239991537479888</v>
      </c>
      <c r="AD37" s="113">
        <v>26.366944202370895</v>
      </c>
      <c r="AE37" s="139">
        <v>1.2124568639431943</v>
      </c>
      <c r="AF37" s="129">
        <v>83.455839071784439</v>
      </c>
      <c r="AG37" s="130">
        <v>74.166212189209148</v>
      </c>
      <c r="AH37" s="130">
        <v>62.399729506379487</v>
      </c>
      <c r="AI37" s="130">
        <v>50.708446027579534</v>
      </c>
      <c r="AJ37" s="130">
        <v>29.493668202944249</v>
      </c>
      <c r="AK37" s="131">
        <v>7.5694512758377712</v>
      </c>
    </row>
    <row r="38" spans="3:37" x14ac:dyDescent="0.25">
      <c r="G38" s="108">
        <v>36</v>
      </c>
      <c r="H38" s="129">
        <v>44.8109397255243</v>
      </c>
      <c r="I38" s="130">
        <v>25.5169773950789</v>
      </c>
      <c r="J38" s="130">
        <v>2.7603624778323699</v>
      </c>
      <c r="K38" s="130">
        <v>0.73082771479348385</v>
      </c>
      <c r="L38" s="130">
        <v>0.10986179020601994</v>
      </c>
      <c r="M38" s="131">
        <v>6.3711157423933925E-3</v>
      </c>
      <c r="N38" s="132">
        <v>56.68872606009986</v>
      </c>
      <c r="O38" s="133">
        <v>37.797198745150794</v>
      </c>
      <c r="P38" s="133">
        <v>15.267955282754365</v>
      </c>
      <c r="Q38" s="133">
        <v>6.3636964825138049</v>
      </c>
      <c r="R38" s="133">
        <v>1.7257604362484606</v>
      </c>
      <c r="S38" s="134">
        <v>0.35885458276730464</v>
      </c>
      <c r="T38" s="135">
        <v>71.073913148656629</v>
      </c>
      <c r="U38" s="136">
        <v>53.608731004521218</v>
      </c>
      <c r="V38" s="136">
        <v>35.535593029001021</v>
      </c>
      <c r="W38" s="136">
        <v>23.651522882133708</v>
      </c>
      <c r="X38" s="136">
        <v>14.229597476055888</v>
      </c>
      <c r="Y38" s="137">
        <v>1.5330077909267914</v>
      </c>
      <c r="Z38" s="138">
        <v>60.598118683467185</v>
      </c>
      <c r="AA38" s="113">
        <v>46.497440858189741</v>
      </c>
      <c r="AB38" s="113">
        <v>41.922541539574731</v>
      </c>
      <c r="AC38" s="113">
        <v>30.901107764205708</v>
      </c>
      <c r="AD38" s="113">
        <v>27.020859260852465</v>
      </c>
      <c r="AE38" s="139">
        <v>1.3365952528017413</v>
      </c>
      <c r="AF38" s="129">
        <v>83.66631584824286</v>
      </c>
      <c r="AG38" s="130">
        <v>74.496528621486576</v>
      </c>
      <c r="AH38" s="130">
        <v>62.867276766747757</v>
      </c>
      <c r="AI38" s="130">
        <v>51.289412803724709</v>
      </c>
      <c r="AJ38" s="130">
        <v>30.161602382418153</v>
      </c>
      <c r="AK38" s="131">
        <v>7.9811574227484288</v>
      </c>
    </row>
    <row r="39" spans="3:37" x14ac:dyDescent="0.25">
      <c r="G39" s="108">
        <v>37</v>
      </c>
      <c r="H39" s="129">
        <v>45.397301106154039</v>
      </c>
      <c r="I39" s="130">
        <v>26.15074939927521</v>
      </c>
      <c r="J39" s="130">
        <v>2.976530038009487</v>
      </c>
      <c r="K39" s="130">
        <v>0.81378197015556797</v>
      </c>
      <c r="L39" s="130">
        <v>0.12822093404743173</v>
      </c>
      <c r="M39" s="131">
        <v>7.9798359543511999E-3</v>
      </c>
      <c r="N39" s="132">
        <v>57.095626245768869</v>
      </c>
      <c r="O39" s="133">
        <v>38.346305753295916</v>
      </c>
      <c r="P39" s="133">
        <v>15.76913876384379</v>
      </c>
      <c r="Q39" s="133">
        <v>6.6922226775842031</v>
      </c>
      <c r="R39" s="133">
        <v>1.8682932504520522</v>
      </c>
      <c r="S39" s="134">
        <v>0.40215282870824426</v>
      </c>
      <c r="T39" s="135">
        <v>71.432143516073353</v>
      </c>
      <c r="U39" s="136">
        <v>54.148114976995643</v>
      </c>
      <c r="V39" s="136">
        <v>36.179795148908802</v>
      </c>
      <c r="W39" s="136">
        <v>24.281423418197782</v>
      </c>
      <c r="X39" s="136">
        <v>14.768267395504797</v>
      </c>
      <c r="Y39" s="137">
        <v>1.6740498837519899</v>
      </c>
      <c r="Z39" s="138">
        <v>61.071640810003657</v>
      </c>
      <c r="AA39" s="113">
        <v>47.088158911239795</v>
      </c>
      <c r="AB39" s="113">
        <v>42.537655474681038</v>
      </c>
      <c r="AC39" s="113">
        <v>31.544603572707892</v>
      </c>
      <c r="AD39" s="113">
        <v>27.658907500230189</v>
      </c>
      <c r="AE39" s="139">
        <v>1.4661308383597869</v>
      </c>
      <c r="AF39" s="129">
        <v>83.868528753574637</v>
      </c>
      <c r="AG39" s="130">
        <v>74.814077793561054</v>
      </c>
      <c r="AH39" s="130">
        <v>63.317460591405862</v>
      </c>
      <c r="AI39" s="130">
        <v>51.850184455094031</v>
      </c>
      <c r="AJ39" s="130">
        <v>30.811930993009362</v>
      </c>
      <c r="AK39" s="131">
        <v>8.3931427342628737</v>
      </c>
    </row>
    <row r="40" spans="3:37" x14ac:dyDescent="0.25">
      <c r="G40" s="108">
        <v>38</v>
      </c>
      <c r="H40" s="129">
        <v>45.965187516490666</v>
      </c>
      <c r="I40" s="130">
        <v>26.769914666108946</v>
      </c>
      <c r="J40" s="130">
        <v>3.1977036519002717</v>
      </c>
      <c r="K40" s="130">
        <v>0.90129097083557119</v>
      </c>
      <c r="L40" s="130">
        <v>0.14848325686764904</v>
      </c>
      <c r="M40" s="131">
        <v>9.8817055657739322E-3</v>
      </c>
      <c r="N40" s="132">
        <v>57.490358175232068</v>
      </c>
      <c r="O40" s="133">
        <v>38.880473008378608</v>
      </c>
      <c r="P40" s="133">
        <v>16.263411619778946</v>
      </c>
      <c r="Q40" s="133">
        <v>7.0214826517699978</v>
      </c>
      <c r="R40" s="133">
        <v>2.0150091413444633</v>
      </c>
      <c r="S40" s="134">
        <v>0.44820703214904467</v>
      </c>
      <c r="T40" s="135">
        <v>71.777006105637781</v>
      </c>
      <c r="U40" s="136">
        <v>54.668904263930109</v>
      </c>
      <c r="V40" s="136">
        <v>36.805526241217983</v>
      </c>
      <c r="W40" s="136">
        <v>24.897610496421876</v>
      </c>
      <c r="X40" s="136">
        <v>15.300347894762705</v>
      </c>
      <c r="Y40" s="137">
        <v>1.8201750163787709</v>
      </c>
      <c r="Z40" s="138">
        <v>61.528184480058393</v>
      </c>
      <c r="AA40" s="113">
        <v>47.659647999492215</v>
      </c>
      <c r="AB40" s="113">
        <v>43.133678467245993</v>
      </c>
      <c r="AC40" s="113">
        <v>32.171178550876938</v>
      </c>
      <c r="AD40" s="113">
        <v>28.281622886401859</v>
      </c>
      <c r="AE40" s="139">
        <v>1.6008500998550994</v>
      </c>
      <c r="AF40" s="129">
        <v>84.063008396101438</v>
      </c>
      <c r="AG40" s="130">
        <v>75.119665279936825</v>
      </c>
      <c r="AH40" s="130">
        <v>63.751331733078473</v>
      </c>
      <c r="AI40" s="130">
        <v>52.391897997122072</v>
      </c>
      <c r="AJ40" s="130">
        <v>31.445335481406183</v>
      </c>
      <c r="AK40" s="131">
        <v>8.8049527977392827</v>
      </c>
    </row>
    <row r="41" spans="3:37" x14ac:dyDescent="0.25">
      <c r="G41" s="108">
        <v>39</v>
      </c>
      <c r="H41" s="129">
        <v>46.515539052728428</v>
      </c>
      <c r="I41" s="130">
        <v>27.374928338088754</v>
      </c>
      <c r="J41" s="130">
        <v>3.4235013159425476</v>
      </c>
      <c r="K41" s="130">
        <v>0.99325633689912929</v>
      </c>
      <c r="L41" s="130">
        <v>0.17070965983837849</v>
      </c>
      <c r="M41" s="131">
        <v>1.2108679260483148E-2</v>
      </c>
      <c r="N41" s="132">
        <v>57.873544354667338</v>
      </c>
      <c r="O41" s="133">
        <v>39.400378757183539</v>
      </c>
      <c r="P41" s="133">
        <v>16.75079116486835</v>
      </c>
      <c r="Q41" s="133">
        <v>7.3511650372877115</v>
      </c>
      <c r="R41" s="133">
        <v>2.165684780207207</v>
      </c>
      <c r="S41" s="134">
        <v>0.49700059260373125</v>
      </c>
      <c r="T41" s="135">
        <v>72.109315467067532</v>
      </c>
      <c r="U41" s="136">
        <v>55.172140287067364</v>
      </c>
      <c r="V41" s="136">
        <v>37.413611291638013</v>
      </c>
      <c r="W41" s="136">
        <v>25.500457058866406</v>
      </c>
      <c r="X41" s="136">
        <v>15.825724026345325</v>
      </c>
      <c r="Y41" s="137">
        <v>1.9711434101444449</v>
      </c>
      <c r="Z41" s="138">
        <v>61.968741846771302</v>
      </c>
      <c r="AA41" s="113">
        <v>48.212918076943282</v>
      </c>
      <c r="AB41" s="113">
        <v>43.711558425039733</v>
      </c>
      <c r="AC41" s="113">
        <v>32.781500816887444</v>
      </c>
      <c r="AD41" s="113">
        <v>28.889524430155795</v>
      </c>
      <c r="AE41" s="139">
        <v>1.7405356678267707</v>
      </c>
      <c r="AF41" s="129">
        <v>84.250238843099538</v>
      </c>
      <c r="AG41" s="130">
        <v>75.414027192517878</v>
      </c>
      <c r="AH41" s="130">
        <v>64.169854112654818</v>
      </c>
      <c r="AI41" s="130">
        <v>52.91560359899443</v>
      </c>
      <c r="AJ41" s="130">
        <v>32.062468728221049</v>
      </c>
      <c r="AK41" s="131">
        <v>9.2161801568369039</v>
      </c>
    </row>
    <row r="42" spans="3:37" x14ac:dyDescent="0.25">
      <c r="G42" s="108">
        <v>40</v>
      </c>
      <c r="H42" s="129">
        <v>47.049231165707226</v>
      </c>
      <c r="I42" s="130">
        <v>27.966235679058805</v>
      </c>
      <c r="J42" s="130">
        <v>3.6535566804689368</v>
      </c>
      <c r="K42" s="130">
        <v>1.0895701847515142</v>
      </c>
      <c r="L42" s="130">
        <v>0.19495365104508769</v>
      </c>
      <c r="M42" s="131">
        <v>1.4693347891635603E-2</v>
      </c>
      <c r="N42" s="132">
        <v>58.245762049075992</v>
      </c>
      <c r="O42" s="133">
        <v>39.906658519645752</v>
      </c>
      <c r="P42" s="133">
        <v>17.231311599529771</v>
      </c>
      <c r="Q42" s="133">
        <v>7.6809867259218567</v>
      </c>
      <c r="R42" s="133">
        <v>2.3201017917351399</v>
      </c>
      <c r="S42" s="134">
        <v>0.54850992909338225</v>
      </c>
      <c r="T42" s="135">
        <v>72.429818278146698</v>
      </c>
      <c r="U42" s="136">
        <v>55.658785071727877</v>
      </c>
      <c r="V42" s="136">
        <v>38.004828497871323</v>
      </c>
      <c r="W42" s="136">
        <v>26.090334129879679</v>
      </c>
      <c r="X42" s="136">
        <v>16.34431475700168</v>
      </c>
      <c r="Y42" s="137">
        <v>2.1267162931283532</v>
      </c>
      <c r="Z42" s="138">
        <v>62.394225876703032</v>
      </c>
      <c r="AA42" s="113">
        <v>48.748907521424556</v>
      </c>
      <c r="AB42" s="113">
        <v>44.272180541347709</v>
      </c>
      <c r="AC42" s="113">
        <v>33.376207913735016</v>
      </c>
      <c r="AD42" s="113">
        <v>29.483115256584991</v>
      </c>
      <c r="AE42" s="139">
        <v>1.8849682594917989</v>
      </c>
      <c r="AF42" s="129">
        <v>84.430662740495464</v>
      </c>
      <c r="AG42" s="130">
        <v>75.697837696701484</v>
      </c>
      <c r="AH42" s="130">
        <v>64.57391381690141</v>
      </c>
      <c r="AI42" s="130">
        <v>53.422272833954963</v>
      </c>
      <c r="AJ42" s="130">
        <v>32.663955504628021</v>
      </c>
      <c r="AK42" s="131">
        <v>9.6264601347075498</v>
      </c>
    </row>
    <row r="43" spans="3:37" x14ac:dyDescent="0.25">
      <c r="G43" s="108">
        <v>41</v>
      </c>
      <c r="H43" s="129">
        <v>47.567080155625689</v>
      </c>
      <c r="I43" s="130">
        <v>28.544270881623014</v>
      </c>
      <c r="J43" s="130">
        <v>3.8875194597990594</v>
      </c>
      <c r="K43" s="130">
        <v>1.190116806009706</v>
      </c>
      <c r="L43" s="130">
        <v>0.22126145146798454</v>
      </c>
      <c r="M43" s="131">
        <v>1.7668711714131549E-2</v>
      </c>
      <c r="N43" s="132">
        <v>58.607547531863936</v>
      </c>
      <c r="O43" s="133">
        <v>40.399908484685731</v>
      </c>
      <c r="P43" s="133">
        <v>17.705021281269754</v>
      </c>
      <c r="Q43" s="133">
        <v>8.0106905497163723</v>
      </c>
      <c r="R43" s="133">
        <v>2.4780474256021492</v>
      </c>
      <c r="S43" s="134">
        <v>0.60270525517743012</v>
      </c>
      <c r="T43" s="135">
        <v>72.739200445994229</v>
      </c>
      <c r="U43" s="136">
        <v>56.129728807081527</v>
      </c>
      <c r="V43" s="136">
        <v>38.579912157648053</v>
      </c>
      <c r="W43" s="136">
        <v>26.667608774031347</v>
      </c>
      <c r="X43" s="136">
        <v>16.856068265392743</v>
      </c>
      <c r="Y43" s="137">
        <v>2.2866573068573475</v>
      </c>
      <c r="Z43" s="138">
        <v>62.805478275524528</v>
      </c>
      <c r="AA43" s="113">
        <v>49.268489395316742</v>
      </c>
      <c r="AB43" s="113">
        <v>44.816372314450653</v>
      </c>
      <c r="AC43" s="113">
        <v>33.955907845954684</v>
      </c>
      <c r="AD43" s="113">
        <v>30.062882037894607</v>
      </c>
      <c r="AE43" s="139">
        <v>2.033928328467038</v>
      </c>
      <c r="AF43" s="129">
        <v>84.604685760742555</v>
      </c>
      <c r="AG43" s="130">
        <v>75.971715556863529</v>
      </c>
      <c r="AH43" s="130">
        <v>64.964326984419102</v>
      </c>
      <c r="AI43" s="130">
        <v>53.912806004683667</v>
      </c>
      <c r="AJ43" s="130">
        <v>33.250393140434142</v>
      </c>
      <c r="AK43" s="131">
        <v>10.035466978216114</v>
      </c>
    </row>
    <row r="44" spans="3:37" x14ac:dyDescent="0.25">
      <c r="G44" s="108">
        <v>42</v>
      </c>
      <c r="H44" s="129">
        <v>48.069848121411788</v>
      </c>
      <c r="I44" s="130">
        <v>29.109456228788698</v>
      </c>
      <c r="J44" s="130">
        <v>4.1250556017850055</v>
      </c>
      <c r="K44" s="130">
        <v>1.294774185669423</v>
      </c>
      <c r="L44" s="130">
        <v>0.24967216961858277</v>
      </c>
      <c r="M44" s="131">
        <v>2.1067960943021435E-2</v>
      </c>
      <c r="N44" s="132">
        <v>58.959399847237769</v>
      </c>
      <c r="O44" s="133">
        <v>40.880688585744046</v>
      </c>
      <c r="P44" s="133">
        <v>18.171980383944792</v>
      </c>
      <c r="Q44" s="133">
        <v>8.3400431350422721</v>
      </c>
      <c r="R44" s="133">
        <v>2.6393150664955263</v>
      </c>
      <c r="S44" s="134">
        <v>0.65955130782806604</v>
      </c>
      <c r="T44" s="135">
        <v>73.03809332107366</v>
      </c>
      <c r="U44" s="136">
        <v>56.585796552254664</v>
      </c>
      <c r="V44" s="136">
        <v>39.139555414345502</v>
      </c>
      <c r="W44" s="136">
        <v>27.232642506671535</v>
      </c>
      <c r="X44" s="136">
        <v>17.360957850741144</v>
      </c>
      <c r="Y44" s="137">
        <v>2.4507336653167151</v>
      </c>
      <c r="Z44" s="138">
        <v>63.203276467822036</v>
      </c>
      <c r="AA44" s="113">
        <v>49.772477067430287</v>
      </c>
      <c r="AB44" s="113">
        <v>45.344908114630456</v>
      </c>
      <c r="AC44" s="113">
        <v>34.521180207271676</v>
      </c>
      <c r="AD44" s="113">
        <v>30.629294709605663</v>
      </c>
      <c r="AE44" s="139">
        <v>2.1871974590548056</v>
      </c>
      <c r="AF44" s="129">
        <v>84.772680480634861</v>
      </c>
      <c r="AG44" s="130">
        <v>76.236229855966499</v>
      </c>
      <c r="AH44" s="130">
        <v>65.341846738290926</v>
      </c>
      <c r="AI44" s="130">
        <v>54.388038661750379</v>
      </c>
      <c r="AJ44" s="130">
        <v>33.822352340647612</v>
      </c>
      <c r="AK44" s="131">
        <v>10.442910311562448</v>
      </c>
    </row>
    <row r="45" spans="3:37" x14ac:dyDescent="0.25">
      <c r="G45" s="108">
        <v>43</v>
      </c>
      <c r="H45" s="129">
        <v>48.558247425224039</v>
      </c>
      <c r="I45" s="130">
        <v>29.662201537751148</v>
      </c>
      <c r="J45" s="130">
        <v>4.3658472644122366</v>
      </c>
      <c r="K45" s="130">
        <v>1.4034153658118875</v>
      </c>
      <c r="L45" s="130">
        <v>0.28021803142095097</v>
      </c>
      <c r="M45" s="131">
        <v>2.492426651795434E-2</v>
      </c>
      <c r="N45" s="132">
        <v>59.301784151035264</v>
      </c>
      <c r="O45" s="133">
        <v>41.349525290231767</v>
      </c>
      <c r="P45" s="133">
        <v>18.632258888946943</v>
      </c>
      <c r="Q45" s="133">
        <v>8.6688329220054836</v>
      </c>
      <c r="R45" s="133">
        <v>2.8037046077912215</v>
      </c>
      <c r="S45" s="134">
        <v>0.71900802802858221</v>
      </c>
      <c r="T45" s="135">
        <v>73.327079152025803</v>
      </c>
      <c r="U45" s="136">
        <v>57.027754198904191</v>
      </c>
      <c r="V45" s="136">
        <v>39.684412853415331</v>
      </c>
      <c r="W45" s="136">
        <v>27.785790073040182</v>
      </c>
      <c r="X45" s="136">
        <v>17.858978372530352</v>
      </c>
      <c r="Y45" s="137">
        <v>2.6187170977644163</v>
      </c>
      <c r="Z45" s="138">
        <v>63.58833976121366</v>
      </c>
      <c r="AA45" s="113">
        <v>50.26162926889679</v>
      </c>
      <c r="AB45" s="113">
        <v>45.858513341136167</v>
      </c>
      <c r="AC45" s="113">
        <v>35.072577360396686</v>
      </c>
      <c r="AD45" s="113">
        <v>31.182806406519255</v>
      </c>
      <c r="AE45" s="139">
        <v>2.3445595337405107</v>
      </c>
      <c r="AF45" s="129">
        <v>84.934989773431639</v>
      </c>
      <c r="AG45" s="130">
        <v>76.491905009671839</v>
      </c>
      <c r="AH45" s="130">
        <v>65.707169298437023</v>
      </c>
      <c r="AI45" s="130">
        <v>54.848747416500466</v>
      </c>
      <c r="AJ45" s="130">
        <v>34.380378102178597</v>
      </c>
      <c r="AK45" s="131">
        <v>10.848531884052678</v>
      </c>
    </row>
    <row r="46" spans="3:37" x14ac:dyDescent="0.25">
      <c r="G46" s="108">
        <v>44</v>
      </c>
      <c r="H46" s="129">
        <v>49.032944725373191</v>
      </c>
      <c r="I46" s="130">
        <v>30.202903827726434</v>
      </c>
      <c r="J46" s="130">
        <v>4.6095926394135596</v>
      </c>
      <c r="K46" s="130">
        <v>1.5159096629690882</v>
      </c>
      <c r="L46" s="130">
        <v>0.31292465334600511</v>
      </c>
      <c r="M46" s="131">
        <v>2.9270583307247546E-2</v>
      </c>
      <c r="N46" s="132">
        <v>59.635134685490087</v>
      </c>
      <c r="O46" s="133">
        <v>41.806914133167247</v>
      </c>
      <c r="P46" s="133">
        <v>19.085934860538607</v>
      </c>
      <c r="Q46" s="133">
        <v>8.996868340050435</v>
      </c>
      <c r="R46" s="133">
        <v>2.9710227106968232</v>
      </c>
      <c r="S46" s="134">
        <v>0.78103119237360918</v>
      </c>
      <c r="T46" s="135">
        <v>73.606695888528037</v>
      </c>
      <c r="U46" s="136">
        <v>57.456313784848035</v>
      </c>
      <c r="V46" s="136">
        <v>40.21510294778863</v>
      </c>
      <c r="W46" s="136">
        <v>28.327398527300257</v>
      </c>
      <c r="X46" s="136">
        <v>18.350143151801571</v>
      </c>
      <c r="Y46" s="137">
        <v>2.7903846038767042</v>
      </c>
      <c r="Z46" s="138">
        <v>63.961334804787384</v>
      </c>
      <c r="AA46" s="113">
        <v>50.736654647003562</v>
      </c>
      <c r="AB46" s="113">
        <v>46.357868208028094</v>
      </c>
      <c r="AC46" s="113">
        <v>35.610625639832314</v>
      </c>
      <c r="AD46" s="113">
        <v>31.723853567797434</v>
      </c>
      <c r="AE46" s="139">
        <v>2.5058017005988047</v>
      </c>
      <c r="AF46" s="129">
        <v>85.091929785582124</v>
      </c>
      <c r="AG46" s="130">
        <v>76.739225175551454</v>
      </c>
      <c r="AH46" s="130">
        <v>66.060939385756811</v>
      </c>
      <c r="AI46" s="130">
        <v>55.295655135591041</v>
      </c>
      <c r="AJ46" s="130">
        <v>34.924990693655303</v>
      </c>
      <c r="AK46" s="131">
        <v>11.252102594647582</v>
      </c>
    </row>
    <row r="47" spans="3:37" x14ac:dyDescent="0.25">
      <c r="G47" s="108">
        <v>45</v>
      </c>
      <c r="H47" s="129">
        <v>49.494564624646287</v>
      </c>
      <c r="I47" s="130">
        <v>30.731947164983342</v>
      </c>
      <c r="J47" s="130">
        <v>4.8560056562730578</v>
      </c>
      <c r="K47" s="130">
        <v>1.6321237484284798</v>
      </c>
      <c r="L47" s="130">
        <v>0.34781134823002158</v>
      </c>
      <c r="M47" s="131">
        <v>3.4139467395426087E-2</v>
      </c>
      <c r="N47" s="132">
        <v>59.959857435088601</v>
      </c>
      <c r="O47" s="133">
        <v>42.253322021749639</v>
      </c>
      <c r="P47" s="133">
        <v>19.533092964757323</v>
      </c>
      <c r="Q47" s="133">
        <v>9.3239761300626931</v>
      </c>
      <c r="R47" s="133">
        <v>3.1410829677038765</v>
      </c>
      <c r="S47" s="134">
        <v>0.84557299601080294</v>
      </c>
      <c r="T47" s="135">
        <v>73.87744142230089</v>
      </c>
      <c r="U47" s="136">
        <v>57.872138239897943</v>
      </c>
      <c r="V47" s="136">
        <v>40.732210353878386</v>
      </c>
      <c r="W47" s="136">
        <v>28.857806555410598</v>
      </c>
      <c r="X47" s="136">
        <v>18.8344812737779</v>
      </c>
      <c r="Y47" s="137">
        <v>2.9655190468318295</v>
      </c>
      <c r="Z47" s="138">
        <v>64.322880435143048</v>
      </c>
      <c r="AA47" s="113">
        <v>51.198215873102626</v>
      </c>
      <c r="AB47" s="113">
        <v>46.84361119436705</v>
      </c>
      <c r="AC47" s="113">
        <v>36.135826555957365</v>
      </c>
      <c r="AD47" s="113">
        <v>32.252856170842286</v>
      </c>
      <c r="AE47" s="139">
        <v>2.6707151651578354</v>
      </c>
      <c r="AF47" s="129">
        <v>85.243792556852753</v>
      </c>
      <c r="AG47" s="130">
        <v>76.978638141778816</v>
      </c>
      <c r="AH47" s="130">
        <v>66.403755012877738</v>
      </c>
      <c r="AI47" s="130">
        <v>55.729435592421062</v>
      </c>
      <c r="AJ47" s="130">
        <v>35.456686670120845</v>
      </c>
      <c r="AK47" s="131">
        <v>11.653419774883348</v>
      </c>
    </row>
    <row r="48" spans="3:37" x14ac:dyDescent="0.25">
      <c r="G48" s="108">
        <v>46</v>
      </c>
      <c r="H48" s="129">
        <v>49.943692975459591</v>
      </c>
      <c r="I48" s="130">
        <v>31.24970264724055</v>
      </c>
      <c r="J48" s="130">
        <v>5.1048155943645739</v>
      </c>
      <c r="K48" s="130">
        <v>1.7519226013792359</v>
      </c>
      <c r="L48" s="130">
        <v>0.38489145458491492</v>
      </c>
      <c r="M48" s="131">
        <v>3.9562908573217231E-2</v>
      </c>
      <c r="N48" s="132">
        <v>60.276332503716155</v>
      </c>
      <c r="O48" s="133">
        <v>42.68918933456375</v>
      </c>
      <c r="P48" s="133">
        <v>19.973823197381776</v>
      </c>
      <c r="Q48" s="133">
        <v>9.6499998030981402</v>
      </c>
      <c r="R48" s="133">
        <v>3.3137059865563465</v>
      </c>
      <c r="S48" s="134">
        <v>0.91258258805297643</v>
      </c>
      <c r="T48" s="135">
        <v>74.13977734229961</v>
      </c>
      <c r="U48" s="136">
        <v>58.275845633654257</v>
      </c>
      <c r="V48" s="136">
        <v>41.236288062159808</v>
      </c>
      <c r="W48" s="136">
        <v>29.377343995930012</v>
      </c>
      <c r="X48" s="136">
        <v>19.312035239514351</v>
      </c>
      <c r="Y48" s="137">
        <v>3.1439096071444519</v>
      </c>
      <c r="Z48" s="138">
        <v>64.673551989419707</v>
      </c>
      <c r="AA48" s="113">
        <v>51.646933353911272</v>
      </c>
      <c r="AB48" s="113">
        <v>47.316342190914575</v>
      </c>
      <c r="AC48" s="113">
        <v>36.648657984405588</v>
      </c>
      <c r="AD48" s="113">
        <v>32.770218061888436</v>
      </c>
      <c r="AE48" s="139">
        <v>2.839095829059473</v>
      </c>
      <c r="AF48" s="129">
        <v>85.390848333271549</v>
      </c>
      <c r="AG48" s="130">
        <v>77.21055876639285</v>
      </c>
      <c r="AH48" s="130">
        <v>66.736171741989963</v>
      </c>
      <c r="AI48" s="130">
        <v>56.150717640489944</v>
      </c>
      <c r="AJ48" s="130">
        <v>35.975939901243763</v>
      </c>
      <c r="AK48" s="131">
        <v>12.052304711493084</v>
      </c>
    </row>
    <row r="49" spans="7:37" x14ac:dyDescent="0.25">
      <c r="G49" s="108">
        <v>47</v>
      </c>
      <c r="H49" s="129">
        <v>50.380879878409111</v>
      </c>
      <c r="I49" s="130">
        <v>31.756528496888819</v>
      </c>
      <c r="J49" s="130">
        <v>5.3557666261768864</v>
      </c>
      <c r="K49" s="130">
        <v>1.8751703450190036</v>
      </c>
      <c r="L49" s="130">
        <v>0.424172681504703</v>
      </c>
      <c r="M49" s="131">
        <v>4.5572178692284505E-2</v>
      </c>
      <c r="N49" s="132">
        <v>60.584916247486234</v>
      </c>
      <c r="O49" s="133">
        <v>43.114931836404637</v>
      </c>
      <c r="P49" s="133">
        <v>20.40821979155254</v>
      </c>
      <c r="Q49" s="133">
        <v>9.9747982259650776</v>
      </c>
      <c r="R49" s="133">
        <v>3.4887194086284676</v>
      </c>
      <c r="S49" s="134">
        <v>0.98200656115931639</v>
      </c>
      <c r="T49" s="135">
        <v>74.39413226851515</v>
      </c>
      <c r="U49" s="136">
        <v>58.66801298541661</v>
      </c>
      <c r="V49" s="136">
        <v>41.727859407872515</v>
      </c>
      <c r="W49" s="136">
        <v>29.886331521151295</v>
      </c>
      <c r="X49" s="136">
        <v>19.78285892123326</v>
      </c>
      <c r="Y49" s="137">
        <v>3.3253521174473888</v>
      </c>
      <c r="Z49" s="138">
        <v>65.013885153080111</v>
      </c>
      <c r="AA49" s="113">
        <v>52.083388589561785</v>
      </c>
      <c r="AB49" s="113">
        <v>47.776625372463045</v>
      </c>
      <c r="AC49" s="113">
        <v>37.149575329149961</v>
      </c>
      <c r="AD49" s="113">
        <v>33.276327357803218</v>
      </c>
      <c r="AE49" s="139">
        <v>3.0107447956672284</v>
      </c>
      <c r="AF49" s="129">
        <v>85.533347614538542</v>
      </c>
      <c r="AG49" s="130">
        <v>77.435372027258012</v>
      </c>
      <c r="AH49" s="130">
        <v>67.058706478343439</v>
      </c>
      <c r="AI49" s="130">
        <v>56.560088965029976</v>
      </c>
      <c r="AJ49" s="130">
        <v>36.48320259700229</v>
      </c>
      <c r="AK49" s="131">
        <v>12.448600390318209</v>
      </c>
    </row>
    <row r="50" spans="7:37" x14ac:dyDescent="0.25">
      <c r="G50" s="108">
        <v>48</v>
      </c>
      <c r="H50" s="129">
        <v>50.806642406515145</v>
      </c>
      <c r="I50" s="130">
        <v>32.252770238368321</v>
      </c>
      <c r="J50" s="130">
        <v>5.6086173105169266</v>
      </c>
      <c r="K50" s="130">
        <v>2.001730975661224</v>
      </c>
      <c r="L50" s="130">
        <v>0.4656574624696857</v>
      </c>
      <c r="M50" s="131">
        <v>5.2197696158013125E-2</v>
      </c>
      <c r="N50" s="132">
        <v>60.885943192808448</v>
      </c>
      <c r="O50" s="133">
        <v>43.530942427326089</v>
      </c>
      <c r="P50" s="133">
        <v>20.836380279972431</v>
      </c>
      <c r="Q50" s="133">
        <v>10.29824432417003</v>
      </c>
      <c r="R50" s="133">
        <v>3.6659578735815268</v>
      </c>
      <c r="S50" s="134">
        <v>1.0537893973795935</v>
      </c>
      <c r="T50" s="135">
        <v>74.640904819128579</v>
      </c>
      <c r="U50" s="136">
        <v>59.049179688207019</v>
      </c>
      <c r="V50" s="136">
        <v>42.207419948366791</v>
      </c>
      <c r="W50" s="136">
        <v>30.385080447717417</v>
      </c>
      <c r="X50" s="136">
        <v>20.247015782010681</v>
      </c>
      <c r="Y50" s="137">
        <v>3.5096492960067263</v>
      </c>
      <c r="Z50" s="138">
        <v>65.344379400490467</v>
      </c>
      <c r="AA50" s="113">
        <v>52.508127216558108</v>
      </c>
      <c r="AB50" s="113">
        <v>48.224991822059742</v>
      </c>
      <c r="AC50" s="113">
        <v>37.639012651112665</v>
      </c>
      <c r="AD50" s="113">
        <v>33.771556898835598</v>
      </c>
      <c r="AE50" s="139">
        <v>3.1854687606718377</v>
      </c>
      <c r="AF50" s="129">
        <v>85.671522971216035</v>
      </c>
      <c r="AG50" s="130">
        <v>77.653435733741517</v>
      </c>
      <c r="AH50" s="130">
        <v>67.3718408579917</v>
      </c>
      <c r="AI50" s="130">
        <v>56.958099461844512</v>
      </c>
      <c r="AJ50" s="130">
        <v>36.978906318943459</v>
      </c>
      <c r="AK50" s="131">
        <v>12.842169443720097</v>
      </c>
    </row>
    <row r="51" spans="7:37" x14ac:dyDescent="0.25">
      <c r="G51" s="108">
        <v>49</v>
      </c>
      <c r="H51" s="129">
        <v>51.221467083713101</v>
      </c>
      <c r="I51" s="130">
        <v>32.738760939784797</v>
      </c>
      <c r="J51" s="130">
        <v>5.8631400511585134</v>
      </c>
      <c r="K51" s="130">
        <v>2.1314689945942527</v>
      </c>
      <c r="L51" s="130">
        <v>0.50934331243716702</v>
      </c>
      <c r="M51" s="131">
        <v>5.9468906509576862E-2</v>
      </c>
      <c r="N51" s="132">
        <v>61.179727765123239</v>
      </c>
      <c r="O51" s="133">
        <v>43.937592742448487</v>
      </c>
      <c r="P51" s="133">
        <v>21.258404690241985</v>
      </c>
      <c r="Q51" s="133">
        <v>10.620223893139622</v>
      </c>
      <c r="R51" s="133">
        <v>3.8452629404150938</v>
      </c>
      <c r="S51" s="134">
        <v>1.1278738726121518</v>
      </c>
      <c r="T51" s="135">
        <v>74.880466257741958</v>
      </c>
      <c r="U51" s="136">
        <v>59.419850591952454</v>
      </c>
      <c r="V51" s="136">
        <v>42.675439214158452</v>
      </c>
      <c r="W51" s="136">
        <v>30.87389265141638</v>
      </c>
      <c r="X51" s="136">
        <v>20.704577325706392</v>
      </c>
      <c r="Y51" s="137">
        <v>3.6966108945600871</v>
      </c>
      <c r="Z51" s="138">
        <v>65.665501078167182</v>
      </c>
      <c r="AA51" s="113">
        <v>52.921661769275786</v>
      </c>
      <c r="AB51" s="113">
        <v>48.661941930805426</v>
      </c>
      <c r="AC51" s="113">
        <v>38.117383756727143</v>
      </c>
      <c r="AD51" s="113">
        <v>34.256264736272186</v>
      </c>
      <c r="AE51" s="139">
        <v>3.3630803037659378</v>
      </c>
      <c r="AF51" s="129">
        <v>85.80559066164966</v>
      </c>
      <c r="AG51" s="130">
        <v>77.86508294357958</v>
      </c>
      <c r="AH51" s="130">
        <v>67.676024280032664</v>
      </c>
      <c r="AI51" s="130">
        <v>57.345264285917843</v>
      </c>
      <c r="AJ51" s="130">
        <v>37.463462968357618</v>
      </c>
      <c r="AK51" s="131">
        <v>13.232892284547152</v>
      </c>
    </row>
    <row r="52" spans="7:37" ht="15.75" thickBot="1" x14ac:dyDescent="0.3">
      <c r="G52" s="107">
        <v>50</v>
      </c>
      <c r="H52" s="140">
        <v>51.625812142872988</v>
      </c>
      <c r="I52" s="141">
        <v>33.214821502704922</v>
      </c>
      <c r="J52" s="141">
        <v>6.1191205335221257</v>
      </c>
      <c r="K52" s="141">
        <v>2.2642499520107955</v>
      </c>
      <c r="L52" s="141">
        <v>0.55522318358113054</v>
      </c>
      <c r="M52" s="142">
        <v>6.7414178772650893E-2</v>
      </c>
      <c r="N52" s="143">
        <v>61.46656585031225</v>
      </c>
      <c r="O52" s="144">
        <v>44.335234617204414</v>
      </c>
      <c r="P52" s="144">
        <v>21.674394854988417</v>
      </c>
      <c r="Q52" s="144">
        <v>10.940634509114251</v>
      </c>
      <c r="R52" s="144">
        <v>4.0264829735044092</v>
      </c>
      <c r="S52" s="145">
        <v>1.2042014221760016</v>
      </c>
      <c r="T52" s="146">
        <v>75.113162860649709</v>
      </c>
      <c r="U52" s="147">
        <v>59.780498784971734</v>
      </c>
      <c r="V52" s="147">
        <v>43.132362341012502</v>
      </c>
      <c r="W52" s="147">
        <v>31.353060565371582</v>
      </c>
      <c r="X52" s="147">
        <v>21.155621747538351</v>
      </c>
      <c r="Y52" s="148">
        <v>3.8860537740858292</v>
      </c>
      <c r="Z52" s="149">
        <v>65.977686173642397</v>
      </c>
      <c r="AA52" s="150">
        <v>53.324474189664372</v>
      </c>
      <c r="AB52" s="150">
        <v>49.087947594539862</v>
      </c>
      <c r="AC52" s="150">
        <v>38.585083242866745</v>
      </c>
      <c r="AD52" s="150">
        <v>34.730794642327609</v>
      </c>
      <c r="AE52" s="151">
        <v>3.5433980956226843</v>
      </c>
      <c r="AF52" s="140">
        <v>85.935752074201105</v>
      </c>
      <c r="AG52" s="141">
        <v>78.07062412205596</v>
      </c>
      <c r="AH52" s="141">
        <v>67.971676626550376</v>
      </c>
      <c r="AI52" s="141">
        <v>57.722066606931236</v>
      </c>
      <c r="AJ52" s="141">
        <v>37.937265745194416</v>
      </c>
      <c r="AK52" s="142">
        <v>13.620665410700953</v>
      </c>
    </row>
    <row r="54" spans="7:37" x14ac:dyDescent="0.25">
      <c r="G54" s="99"/>
      <c r="H54" s="99"/>
    </row>
    <row r="55" spans="7:37" x14ac:dyDescent="0.25">
      <c r="G55" s="99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4"/>
  <sheetViews>
    <sheetView zoomScale="50" zoomScaleNormal="50" workbookViewId="0">
      <pane xSplit="1" topLeftCell="B1" activePane="topRight" state="frozen"/>
      <selection pane="topRight" activeCell="G67" sqref="G67"/>
    </sheetView>
  </sheetViews>
  <sheetFormatPr defaultRowHeight="15" x14ac:dyDescent="0.25"/>
  <cols>
    <col min="1" max="1" width="11.85546875" style="6" customWidth="1"/>
    <col min="2" max="43" width="7.7109375" customWidth="1"/>
  </cols>
  <sheetData>
    <row r="1" spans="1:43" s="5" customFormat="1" ht="20.25" customHeight="1" thickBot="1" x14ac:dyDescent="0.3">
      <c r="A1" s="168" t="s">
        <v>14</v>
      </c>
      <c r="B1" s="4" t="s">
        <v>0</v>
      </c>
      <c r="C1" s="17">
        <f>SUM(C3:C17)</f>
        <v>12718.202000000003</v>
      </c>
      <c r="D1" s="2" t="s">
        <v>1</v>
      </c>
      <c r="E1" s="3">
        <f>SUM(E7:E39)</f>
        <v>18424.731499999998</v>
      </c>
      <c r="F1" s="2" t="s">
        <v>2</v>
      </c>
      <c r="G1" s="3">
        <f>SUM(G3:G32)</f>
        <v>2483.3419999999996</v>
      </c>
      <c r="H1" s="2" t="s">
        <v>3</v>
      </c>
      <c r="I1" s="3">
        <f>SUM(I8:I47)</f>
        <v>523.64400000000012</v>
      </c>
      <c r="J1" s="2" t="s">
        <v>15</v>
      </c>
      <c r="K1" s="3">
        <f>SUM(K5:K35)</f>
        <v>1594.7340000000004</v>
      </c>
      <c r="L1" s="2" t="s">
        <v>4</v>
      </c>
      <c r="M1" s="3">
        <f>SUM(M3:M32)</f>
        <v>2709.4609999999993</v>
      </c>
      <c r="N1" s="2" t="s">
        <v>5</v>
      </c>
      <c r="O1" s="3">
        <f>SUM(O17:O46)</f>
        <v>1521.3444999999999</v>
      </c>
      <c r="P1" s="2" t="s">
        <v>6</v>
      </c>
      <c r="Q1" s="3">
        <f>SUM(Q3:Q33)</f>
        <v>948.11300000000028</v>
      </c>
      <c r="R1" s="2" t="s">
        <v>7</v>
      </c>
      <c r="S1" s="3">
        <f>SUM(S3:S32)</f>
        <v>2195.7345</v>
      </c>
      <c r="T1" s="2" t="s">
        <v>8</v>
      </c>
      <c r="U1" s="3">
        <f>SUM(U15:U45)</f>
        <v>2229.4539999999997</v>
      </c>
      <c r="V1" s="2" t="s">
        <v>9</v>
      </c>
      <c r="W1" s="17">
        <f>SUM(W9:W38)</f>
        <v>1348.78</v>
      </c>
      <c r="X1" s="2" t="s">
        <v>10</v>
      </c>
      <c r="Y1" s="17">
        <f>SUM(Y6:Y35)</f>
        <v>1229.7699999999998</v>
      </c>
      <c r="Z1" s="2" t="s">
        <v>11</v>
      </c>
      <c r="AA1" s="17">
        <f>SUM(AA5:AA37)</f>
        <v>2842.3554999999997</v>
      </c>
      <c r="AB1" s="2" t="s">
        <v>12</v>
      </c>
      <c r="AC1" s="17">
        <f>SUM(AC6:AC42)</f>
        <v>1723.6615000000004</v>
      </c>
      <c r="AD1" s="16" t="s">
        <v>24</v>
      </c>
      <c r="AE1" s="18">
        <f>SUM(AE20:AE52)</f>
        <v>4133.6140000000005</v>
      </c>
      <c r="AF1" s="16" t="s">
        <v>25</v>
      </c>
      <c r="AG1" s="18">
        <f>SUM(AG20:AG49)</f>
        <v>731.91150000000005</v>
      </c>
      <c r="AH1" s="16" t="s">
        <v>26</v>
      </c>
      <c r="AI1" s="18">
        <f>SUM(AI13:AI42)</f>
        <v>4641.3899999999994</v>
      </c>
      <c r="AJ1" s="16" t="s">
        <v>27</v>
      </c>
      <c r="AK1" s="18">
        <f>SUM(AK20:AK49)</f>
        <v>1334.8954999999999</v>
      </c>
      <c r="AL1" s="16" t="s">
        <v>28</v>
      </c>
      <c r="AM1" s="18">
        <f>SUM(AM20:AM49)</f>
        <v>2651.9395</v>
      </c>
      <c r="AN1" s="16" t="s">
        <v>29</v>
      </c>
      <c r="AO1" s="18">
        <f>SUM(AO20:AO49)</f>
        <v>4528.3304999999991</v>
      </c>
      <c r="AP1" s="16" t="s">
        <v>36</v>
      </c>
      <c r="AQ1" s="18">
        <f>SUM(AQ20:AQ49)</f>
        <v>4528.3304999999991</v>
      </c>
    </row>
    <row r="2" spans="1:43" ht="15.75" thickBot="1" x14ac:dyDescent="0.3">
      <c r="A2" s="169"/>
      <c r="B2" s="7" t="s">
        <v>13</v>
      </c>
      <c r="C2" s="1" t="s">
        <v>16</v>
      </c>
      <c r="D2" s="1" t="s">
        <v>13</v>
      </c>
      <c r="E2" s="1" t="s">
        <v>16</v>
      </c>
      <c r="F2" s="1" t="s">
        <v>13</v>
      </c>
      <c r="G2" s="1" t="s">
        <v>16</v>
      </c>
      <c r="H2" s="1" t="s">
        <v>13</v>
      </c>
      <c r="I2" s="1" t="s">
        <v>16</v>
      </c>
      <c r="J2" s="1" t="s">
        <v>13</v>
      </c>
      <c r="K2" s="1" t="s">
        <v>16</v>
      </c>
      <c r="L2" s="1" t="s">
        <v>13</v>
      </c>
      <c r="M2" s="1" t="s">
        <v>16</v>
      </c>
      <c r="N2" s="1" t="s">
        <v>13</v>
      </c>
      <c r="O2" s="1" t="s">
        <v>16</v>
      </c>
      <c r="P2" s="1" t="s">
        <v>13</v>
      </c>
      <c r="Q2" s="1" t="s">
        <v>16</v>
      </c>
      <c r="R2" s="1" t="s">
        <v>13</v>
      </c>
      <c r="S2" s="1" t="s">
        <v>16</v>
      </c>
      <c r="T2" s="1" t="s">
        <v>13</v>
      </c>
      <c r="U2" s="1" t="s">
        <v>16</v>
      </c>
      <c r="V2" s="1" t="s">
        <v>13</v>
      </c>
      <c r="W2" s="1" t="s">
        <v>16</v>
      </c>
      <c r="X2" s="1" t="s">
        <v>13</v>
      </c>
      <c r="Y2" s="1" t="s">
        <v>16</v>
      </c>
      <c r="Z2" s="1" t="s">
        <v>13</v>
      </c>
      <c r="AA2" s="1" t="s">
        <v>16</v>
      </c>
      <c r="AB2" s="1" t="s">
        <v>13</v>
      </c>
      <c r="AC2" s="1" t="s">
        <v>16</v>
      </c>
      <c r="AD2" s="1" t="s">
        <v>13</v>
      </c>
      <c r="AE2" s="1" t="s">
        <v>16</v>
      </c>
      <c r="AF2" s="1" t="s">
        <v>13</v>
      </c>
      <c r="AG2" s="1" t="s">
        <v>16</v>
      </c>
      <c r="AH2" s="1" t="s">
        <v>13</v>
      </c>
      <c r="AI2" s="1" t="s">
        <v>16</v>
      </c>
      <c r="AJ2" s="1" t="s">
        <v>13</v>
      </c>
      <c r="AK2" s="1" t="s">
        <v>16</v>
      </c>
      <c r="AL2" s="1" t="s">
        <v>13</v>
      </c>
      <c r="AM2" s="1" t="s">
        <v>16</v>
      </c>
      <c r="AN2" s="1" t="s">
        <v>13</v>
      </c>
      <c r="AO2" s="1" t="s">
        <v>16</v>
      </c>
      <c r="AP2" s="1" t="s">
        <v>13</v>
      </c>
      <c r="AQ2" s="1" t="s">
        <v>16</v>
      </c>
    </row>
    <row r="3" spans="1:43" x14ac:dyDescent="0.25">
      <c r="A3" s="8">
        <v>40634</v>
      </c>
      <c r="B3" s="12">
        <v>392</v>
      </c>
      <c r="C3" s="13">
        <f>B3*1.9835</f>
        <v>777.53200000000004</v>
      </c>
      <c r="D3" s="10">
        <v>0</v>
      </c>
      <c r="E3" s="11">
        <f>D3*1.9835</f>
        <v>0</v>
      </c>
      <c r="F3" s="12">
        <v>18</v>
      </c>
      <c r="G3" s="13">
        <f>F3*1.9835</f>
        <v>35.703000000000003</v>
      </c>
      <c r="H3" s="10">
        <v>0</v>
      </c>
      <c r="I3" s="11">
        <f>H3*1.9835</f>
        <v>0</v>
      </c>
      <c r="J3" s="10">
        <v>0</v>
      </c>
      <c r="K3" s="11">
        <f>J3*1.9835</f>
        <v>0</v>
      </c>
      <c r="L3" s="12">
        <v>29</v>
      </c>
      <c r="M3" s="13">
        <f>L3*1.9835</f>
        <v>57.521500000000003</v>
      </c>
      <c r="N3" s="10">
        <v>0</v>
      </c>
      <c r="O3" s="11">
        <f>N3*1.9835</f>
        <v>0</v>
      </c>
      <c r="P3" s="12">
        <v>12</v>
      </c>
      <c r="Q3" s="13">
        <f>P3*1.9835</f>
        <v>23.802</v>
      </c>
      <c r="R3" s="12">
        <v>64</v>
      </c>
      <c r="S3" s="13">
        <f>R3*1.9835</f>
        <v>126.944</v>
      </c>
      <c r="T3" s="10">
        <v>0</v>
      </c>
      <c r="U3" s="11">
        <f>T3*1.9835</f>
        <v>0</v>
      </c>
      <c r="V3" s="20">
        <v>0</v>
      </c>
      <c r="W3" s="11">
        <f>V3*1.9835</f>
        <v>0</v>
      </c>
      <c r="X3" s="20">
        <v>0</v>
      </c>
      <c r="Y3" s="11">
        <f>X3*1.9835</f>
        <v>0</v>
      </c>
      <c r="Z3" s="20">
        <v>0</v>
      </c>
      <c r="AA3" s="11">
        <f>Z3*1.9835</f>
        <v>0</v>
      </c>
      <c r="AB3" s="20">
        <v>0</v>
      </c>
      <c r="AC3" s="11">
        <f>AB3*1.9835</f>
        <v>0</v>
      </c>
      <c r="AD3" s="20">
        <v>0</v>
      </c>
      <c r="AE3" s="11">
        <f>AD3*1.9835</f>
        <v>0</v>
      </c>
      <c r="AF3" s="20">
        <v>0</v>
      </c>
      <c r="AG3" s="11">
        <f>AF3*1.9835</f>
        <v>0</v>
      </c>
      <c r="AH3" s="20">
        <v>0</v>
      </c>
      <c r="AI3" s="11">
        <f>AH3*1.9835</f>
        <v>0</v>
      </c>
      <c r="AJ3" s="20">
        <v>0</v>
      </c>
      <c r="AK3" s="11">
        <f>AJ3*1.9835</f>
        <v>0</v>
      </c>
      <c r="AL3" s="20">
        <v>0</v>
      </c>
      <c r="AM3" s="11">
        <f>AL3*1.9835</f>
        <v>0</v>
      </c>
      <c r="AN3" s="20">
        <v>0</v>
      </c>
      <c r="AO3" s="11">
        <f>AN3*1.9835</f>
        <v>0</v>
      </c>
      <c r="AP3" s="20">
        <v>0</v>
      </c>
      <c r="AQ3" s="11">
        <f>AP3*1.9835</f>
        <v>0</v>
      </c>
    </row>
    <row r="4" spans="1:43" x14ac:dyDescent="0.25">
      <c r="A4" s="9">
        <v>40635</v>
      </c>
      <c r="B4" s="12">
        <v>404</v>
      </c>
      <c r="C4" s="13">
        <f t="shared" ref="C4:E63" si="0">B4*1.9835</f>
        <v>801.33400000000006</v>
      </c>
      <c r="D4" s="10">
        <v>0</v>
      </c>
      <c r="E4" s="11">
        <f t="shared" si="0"/>
        <v>0</v>
      </c>
      <c r="F4" s="12">
        <v>18</v>
      </c>
      <c r="G4" s="13">
        <f t="shared" ref="G4" si="1">F4*1.9835</f>
        <v>35.703000000000003</v>
      </c>
      <c r="H4" s="10">
        <v>0</v>
      </c>
      <c r="I4" s="11">
        <f t="shared" ref="I4" si="2">H4*1.9835</f>
        <v>0</v>
      </c>
      <c r="J4" s="10">
        <v>0</v>
      </c>
      <c r="K4" s="11">
        <f t="shared" ref="K4" si="3">J4*1.9835</f>
        <v>0</v>
      </c>
      <c r="L4" s="12">
        <v>25</v>
      </c>
      <c r="M4" s="13">
        <f t="shared" ref="M4" si="4">L4*1.9835</f>
        <v>49.587499999999999</v>
      </c>
      <c r="N4" s="10">
        <v>0</v>
      </c>
      <c r="O4" s="11">
        <f t="shared" ref="O4" si="5">N4*1.9835</f>
        <v>0</v>
      </c>
      <c r="P4" s="12">
        <v>25</v>
      </c>
      <c r="Q4" s="13">
        <f t="shared" ref="Q4" si="6">P4*1.9835</f>
        <v>49.587499999999999</v>
      </c>
      <c r="R4" s="12">
        <v>61</v>
      </c>
      <c r="S4" s="13">
        <f t="shared" ref="S4" si="7">R4*1.9835</f>
        <v>120.9935</v>
      </c>
      <c r="T4" s="10">
        <v>0</v>
      </c>
      <c r="U4" s="11">
        <f t="shared" ref="U4:AO4" si="8">T4*1.9835</f>
        <v>0</v>
      </c>
      <c r="V4" s="20">
        <v>0</v>
      </c>
      <c r="W4" s="11">
        <f t="shared" si="8"/>
        <v>0</v>
      </c>
      <c r="X4" s="20">
        <v>0</v>
      </c>
      <c r="Y4" s="11">
        <f t="shared" si="8"/>
        <v>0</v>
      </c>
      <c r="Z4" s="20">
        <v>0</v>
      </c>
      <c r="AA4" s="11">
        <f t="shared" si="8"/>
        <v>0</v>
      </c>
      <c r="AB4" s="20">
        <v>0</v>
      </c>
      <c r="AC4" s="11">
        <f t="shared" si="8"/>
        <v>0</v>
      </c>
      <c r="AD4" s="20">
        <v>0</v>
      </c>
      <c r="AE4" s="11">
        <f t="shared" si="8"/>
        <v>0</v>
      </c>
      <c r="AF4" s="20">
        <v>0</v>
      </c>
      <c r="AG4" s="11">
        <f t="shared" si="8"/>
        <v>0</v>
      </c>
      <c r="AH4" s="20">
        <v>0</v>
      </c>
      <c r="AI4" s="11">
        <f t="shared" si="8"/>
        <v>0</v>
      </c>
      <c r="AJ4" s="20">
        <v>0</v>
      </c>
      <c r="AK4" s="11">
        <f t="shared" si="8"/>
        <v>0</v>
      </c>
      <c r="AL4" s="20">
        <v>0</v>
      </c>
      <c r="AM4" s="11">
        <f t="shared" si="8"/>
        <v>0</v>
      </c>
      <c r="AN4" s="20">
        <v>0</v>
      </c>
      <c r="AO4" s="11">
        <f t="shared" si="8"/>
        <v>0</v>
      </c>
      <c r="AP4" s="20">
        <v>0</v>
      </c>
      <c r="AQ4" s="11">
        <f t="shared" ref="AQ4:AQ63" si="9">AP4*1.9835</f>
        <v>0</v>
      </c>
    </row>
    <row r="5" spans="1:43" x14ac:dyDescent="0.25">
      <c r="A5" s="9">
        <v>40636</v>
      </c>
      <c r="B5" s="12">
        <v>402</v>
      </c>
      <c r="C5" s="13">
        <f t="shared" si="0"/>
        <v>797.36699999999996</v>
      </c>
      <c r="D5" s="10">
        <v>0</v>
      </c>
      <c r="E5" s="11">
        <f t="shared" si="0"/>
        <v>0</v>
      </c>
      <c r="F5" s="12">
        <v>18</v>
      </c>
      <c r="G5" s="13">
        <f t="shared" ref="G5" si="10">F5*1.9835</f>
        <v>35.703000000000003</v>
      </c>
      <c r="H5" s="10">
        <v>0</v>
      </c>
      <c r="I5" s="11">
        <f t="shared" ref="I5" si="11">H5*1.9835</f>
        <v>0</v>
      </c>
      <c r="J5" s="12">
        <v>3</v>
      </c>
      <c r="K5" s="13">
        <f t="shared" ref="K5" si="12">J5*1.9835</f>
        <v>5.9504999999999999</v>
      </c>
      <c r="L5" s="12">
        <v>39</v>
      </c>
      <c r="M5" s="13">
        <f t="shared" ref="M5" si="13">L5*1.9835</f>
        <v>77.356499999999997</v>
      </c>
      <c r="N5" s="10">
        <v>0</v>
      </c>
      <c r="O5" s="11">
        <f t="shared" ref="O5" si="14">N5*1.9835</f>
        <v>0</v>
      </c>
      <c r="P5" s="12">
        <v>11</v>
      </c>
      <c r="Q5" s="13">
        <f t="shared" ref="Q5" si="15">P5*1.9835</f>
        <v>21.8185</v>
      </c>
      <c r="R5" s="12">
        <v>58</v>
      </c>
      <c r="S5" s="13">
        <f t="shared" ref="S5" si="16">R5*1.9835</f>
        <v>115.04300000000001</v>
      </c>
      <c r="T5" s="10">
        <v>0</v>
      </c>
      <c r="U5" s="11">
        <f t="shared" ref="U5:AO5" si="17">T5*1.9835</f>
        <v>0</v>
      </c>
      <c r="V5" s="20">
        <v>0</v>
      </c>
      <c r="W5" s="11">
        <f t="shared" si="17"/>
        <v>0</v>
      </c>
      <c r="X5" s="20">
        <v>0</v>
      </c>
      <c r="Y5" s="11">
        <f t="shared" si="17"/>
        <v>0</v>
      </c>
      <c r="Z5" s="21">
        <v>1</v>
      </c>
      <c r="AA5" s="13">
        <f t="shared" si="17"/>
        <v>1.9835</v>
      </c>
      <c r="AB5" s="20">
        <v>0</v>
      </c>
      <c r="AC5" s="11">
        <f t="shared" si="17"/>
        <v>0</v>
      </c>
      <c r="AD5" s="20">
        <v>0</v>
      </c>
      <c r="AE5" s="11">
        <f t="shared" si="17"/>
        <v>0</v>
      </c>
      <c r="AF5" s="20">
        <v>0</v>
      </c>
      <c r="AG5" s="11">
        <f t="shared" si="17"/>
        <v>0</v>
      </c>
      <c r="AH5" s="20">
        <v>0</v>
      </c>
      <c r="AI5" s="11">
        <f t="shared" si="17"/>
        <v>0</v>
      </c>
      <c r="AJ5" s="20">
        <v>0</v>
      </c>
      <c r="AK5" s="11">
        <f t="shared" si="17"/>
        <v>0</v>
      </c>
      <c r="AL5" s="20">
        <v>0</v>
      </c>
      <c r="AM5" s="11">
        <f t="shared" si="17"/>
        <v>0</v>
      </c>
      <c r="AN5" s="20">
        <v>0</v>
      </c>
      <c r="AO5" s="11">
        <f t="shared" si="17"/>
        <v>0</v>
      </c>
      <c r="AP5" s="20">
        <v>0</v>
      </c>
      <c r="AQ5" s="11">
        <f t="shared" si="9"/>
        <v>0</v>
      </c>
    </row>
    <row r="6" spans="1:43" x14ac:dyDescent="0.25">
      <c r="A6" s="9">
        <v>40637</v>
      </c>
      <c r="B6" s="12">
        <v>400</v>
      </c>
      <c r="C6" s="13">
        <f t="shared" si="0"/>
        <v>793.4</v>
      </c>
      <c r="D6" s="10">
        <v>0</v>
      </c>
      <c r="E6" s="11">
        <f t="shared" si="0"/>
        <v>0</v>
      </c>
      <c r="F6" s="12">
        <v>36</v>
      </c>
      <c r="G6" s="13">
        <f t="shared" ref="G6" si="18">F6*1.9835</f>
        <v>71.406000000000006</v>
      </c>
      <c r="H6" s="10">
        <v>0</v>
      </c>
      <c r="I6" s="11">
        <f t="shared" ref="I6" si="19">H6*1.9835</f>
        <v>0</v>
      </c>
      <c r="J6" s="12">
        <v>0</v>
      </c>
      <c r="K6" s="13">
        <f t="shared" ref="K6" si="20">J6*1.9835</f>
        <v>0</v>
      </c>
      <c r="L6" s="12">
        <v>84</v>
      </c>
      <c r="M6" s="13">
        <f t="shared" ref="M6" si="21">L6*1.9835</f>
        <v>166.614</v>
      </c>
      <c r="N6" s="10">
        <v>0</v>
      </c>
      <c r="O6" s="11">
        <f t="shared" ref="O6" si="22">N6*1.9835</f>
        <v>0</v>
      </c>
      <c r="P6" s="12">
        <v>19</v>
      </c>
      <c r="Q6" s="13">
        <f>P6*1.9835</f>
        <v>37.686500000000002</v>
      </c>
      <c r="R6" s="12">
        <v>48</v>
      </c>
      <c r="S6" s="13">
        <f t="shared" ref="S6" si="23">R6*1.9835</f>
        <v>95.207999999999998</v>
      </c>
      <c r="T6" s="10">
        <v>0</v>
      </c>
      <c r="U6" s="11">
        <f t="shared" ref="U6:AO6" si="24">T6*1.9835</f>
        <v>0</v>
      </c>
      <c r="V6" s="20">
        <v>0</v>
      </c>
      <c r="W6" s="11">
        <f t="shared" si="24"/>
        <v>0</v>
      </c>
      <c r="X6" s="21">
        <v>20</v>
      </c>
      <c r="Y6" s="13">
        <f t="shared" si="24"/>
        <v>39.67</v>
      </c>
      <c r="Z6" s="21">
        <v>97</v>
      </c>
      <c r="AA6" s="13">
        <f t="shared" si="24"/>
        <v>192.39950000000002</v>
      </c>
      <c r="AB6" s="21">
        <v>11</v>
      </c>
      <c r="AC6" s="13">
        <f t="shared" si="24"/>
        <v>21.8185</v>
      </c>
      <c r="AD6" s="20">
        <v>0</v>
      </c>
      <c r="AE6" s="11">
        <f t="shared" si="24"/>
        <v>0</v>
      </c>
      <c r="AF6" s="20">
        <v>0</v>
      </c>
      <c r="AG6" s="11">
        <f t="shared" si="24"/>
        <v>0</v>
      </c>
      <c r="AH6" s="20">
        <v>0</v>
      </c>
      <c r="AI6" s="11">
        <f t="shared" si="24"/>
        <v>0</v>
      </c>
      <c r="AJ6" s="20">
        <v>0</v>
      </c>
      <c r="AK6" s="11">
        <f t="shared" si="24"/>
        <v>0</v>
      </c>
      <c r="AL6" s="20">
        <v>0</v>
      </c>
      <c r="AM6" s="11">
        <f t="shared" si="24"/>
        <v>0</v>
      </c>
      <c r="AN6" s="20">
        <v>0</v>
      </c>
      <c r="AO6" s="11">
        <f t="shared" si="24"/>
        <v>0</v>
      </c>
      <c r="AP6" s="20">
        <v>0</v>
      </c>
      <c r="AQ6" s="11">
        <f t="shared" si="9"/>
        <v>0</v>
      </c>
    </row>
    <row r="7" spans="1:43" x14ac:dyDescent="0.25">
      <c r="A7" s="9">
        <v>40638</v>
      </c>
      <c r="B7" s="12">
        <v>402</v>
      </c>
      <c r="C7" s="13">
        <f t="shared" si="0"/>
        <v>797.36699999999996</v>
      </c>
      <c r="D7" s="12">
        <v>111</v>
      </c>
      <c r="E7" s="13">
        <f t="shared" si="0"/>
        <v>220.16849999999999</v>
      </c>
      <c r="F7" s="12">
        <v>62</v>
      </c>
      <c r="G7" s="13">
        <f t="shared" ref="G7" si="25">F7*1.9835</f>
        <v>122.977</v>
      </c>
      <c r="H7" s="10">
        <v>0</v>
      </c>
      <c r="I7" s="11">
        <f t="shared" ref="I7" si="26">H7*1.9835</f>
        <v>0</v>
      </c>
      <c r="J7" s="12">
        <v>11</v>
      </c>
      <c r="K7" s="13">
        <f t="shared" ref="K7" si="27">J7*1.9835</f>
        <v>21.8185</v>
      </c>
      <c r="L7" s="12">
        <v>58</v>
      </c>
      <c r="M7" s="13">
        <f t="shared" ref="M7" si="28">L7*1.9835</f>
        <v>115.04300000000001</v>
      </c>
      <c r="N7" s="10">
        <v>0</v>
      </c>
      <c r="O7" s="11">
        <f t="shared" ref="O7" si="29">N7*1.9835</f>
        <v>0</v>
      </c>
      <c r="P7" s="12">
        <v>13</v>
      </c>
      <c r="Q7" s="13">
        <f t="shared" ref="Q7" si="30">P7*1.9835</f>
        <v>25.785499999999999</v>
      </c>
      <c r="R7" s="12">
        <v>31</v>
      </c>
      <c r="S7" s="13">
        <f t="shared" ref="S7" si="31">R7*1.9835</f>
        <v>61.488500000000002</v>
      </c>
      <c r="T7" s="10">
        <v>0</v>
      </c>
      <c r="U7" s="11">
        <f t="shared" ref="U7:AO7" si="32">T7*1.9835</f>
        <v>0</v>
      </c>
      <c r="V7" s="20">
        <v>0</v>
      </c>
      <c r="W7" s="11">
        <f t="shared" si="32"/>
        <v>0</v>
      </c>
      <c r="X7" s="21">
        <v>38</v>
      </c>
      <c r="Y7" s="13">
        <f t="shared" si="32"/>
        <v>75.373000000000005</v>
      </c>
      <c r="Z7" s="21">
        <v>62</v>
      </c>
      <c r="AA7" s="13">
        <f t="shared" si="32"/>
        <v>122.977</v>
      </c>
      <c r="AB7" s="21">
        <v>39</v>
      </c>
      <c r="AC7" s="13">
        <f t="shared" si="32"/>
        <v>77.356499999999997</v>
      </c>
      <c r="AD7" s="20">
        <v>0</v>
      </c>
      <c r="AE7" s="11">
        <f t="shared" si="32"/>
        <v>0</v>
      </c>
      <c r="AF7" s="20">
        <v>0</v>
      </c>
      <c r="AG7" s="11">
        <f t="shared" si="32"/>
        <v>0</v>
      </c>
      <c r="AH7" s="20">
        <v>0</v>
      </c>
      <c r="AI7" s="11">
        <f t="shared" si="32"/>
        <v>0</v>
      </c>
      <c r="AJ7" s="20">
        <v>0</v>
      </c>
      <c r="AK7" s="11">
        <f t="shared" si="32"/>
        <v>0</v>
      </c>
      <c r="AL7" s="20">
        <v>0</v>
      </c>
      <c r="AM7" s="11">
        <f t="shared" si="32"/>
        <v>0</v>
      </c>
      <c r="AN7" s="20">
        <v>0</v>
      </c>
      <c r="AO7" s="11">
        <f t="shared" si="32"/>
        <v>0</v>
      </c>
      <c r="AP7" s="20">
        <v>0</v>
      </c>
      <c r="AQ7" s="11">
        <f t="shared" si="9"/>
        <v>0</v>
      </c>
    </row>
    <row r="8" spans="1:43" x14ac:dyDescent="0.25">
      <c r="A8" s="9">
        <v>40639</v>
      </c>
      <c r="B8" s="12">
        <v>433</v>
      </c>
      <c r="C8" s="13">
        <f t="shared" si="0"/>
        <v>858.85550000000001</v>
      </c>
      <c r="D8" s="12">
        <v>457</v>
      </c>
      <c r="E8" s="13">
        <f t="shared" si="0"/>
        <v>906.45950000000005</v>
      </c>
      <c r="F8" s="12">
        <v>50</v>
      </c>
      <c r="G8" s="13">
        <f t="shared" ref="G8" si="33">F8*1.9835</f>
        <v>99.174999999999997</v>
      </c>
      <c r="H8" s="12">
        <v>1</v>
      </c>
      <c r="I8" s="13">
        <f t="shared" ref="I8" si="34">H8*1.9835</f>
        <v>1.9835</v>
      </c>
      <c r="J8" s="12">
        <v>28</v>
      </c>
      <c r="K8" s="13">
        <f t="shared" ref="K8" si="35">J8*1.9835</f>
        <v>55.538000000000004</v>
      </c>
      <c r="L8" s="12">
        <v>44</v>
      </c>
      <c r="M8" s="13">
        <f t="shared" ref="M8" si="36">L8*1.9835</f>
        <v>87.274000000000001</v>
      </c>
      <c r="N8" s="10">
        <v>0</v>
      </c>
      <c r="O8" s="11">
        <f t="shared" ref="O8" si="37">N8*1.9835</f>
        <v>0</v>
      </c>
      <c r="P8" s="12">
        <v>16</v>
      </c>
      <c r="Q8" s="13">
        <f t="shared" ref="Q8" si="38">P8*1.9835</f>
        <v>31.736000000000001</v>
      </c>
      <c r="R8" s="12">
        <v>22</v>
      </c>
      <c r="S8" s="13">
        <f t="shared" ref="S8" si="39">R8*1.9835</f>
        <v>43.637</v>
      </c>
      <c r="T8" s="10">
        <v>0</v>
      </c>
      <c r="U8" s="11">
        <f t="shared" ref="U8:AO8" si="40">T8*1.9835</f>
        <v>0</v>
      </c>
      <c r="V8" s="20">
        <v>0</v>
      </c>
      <c r="W8" s="11">
        <f t="shared" si="40"/>
        <v>0</v>
      </c>
      <c r="X8" s="21">
        <v>35</v>
      </c>
      <c r="Y8" s="13">
        <f t="shared" si="40"/>
        <v>69.422499999999999</v>
      </c>
      <c r="Z8" s="21">
        <v>40</v>
      </c>
      <c r="AA8" s="13">
        <f t="shared" si="40"/>
        <v>79.34</v>
      </c>
      <c r="AB8" s="21">
        <v>32</v>
      </c>
      <c r="AC8" s="13">
        <f t="shared" si="40"/>
        <v>63.472000000000001</v>
      </c>
      <c r="AD8" s="20">
        <v>0</v>
      </c>
      <c r="AE8" s="11">
        <f t="shared" si="40"/>
        <v>0</v>
      </c>
      <c r="AF8" s="20">
        <v>0</v>
      </c>
      <c r="AG8" s="11">
        <f t="shared" si="40"/>
        <v>0</v>
      </c>
      <c r="AH8" s="20">
        <v>0</v>
      </c>
      <c r="AI8" s="11">
        <f t="shared" si="40"/>
        <v>0</v>
      </c>
      <c r="AJ8" s="20">
        <v>0</v>
      </c>
      <c r="AK8" s="11">
        <f t="shared" si="40"/>
        <v>0</v>
      </c>
      <c r="AL8" s="20">
        <v>0</v>
      </c>
      <c r="AM8" s="11">
        <f t="shared" si="40"/>
        <v>0</v>
      </c>
      <c r="AN8" s="20">
        <v>0</v>
      </c>
      <c r="AO8" s="11">
        <f t="shared" si="40"/>
        <v>0</v>
      </c>
      <c r="AP8" s="20">
        <v>0</v>
      </c>
      <c r="AQ8" s="11">
        <f t="shared" si="9"/>
        <v>0</v>
      </c>
    </row>
    <row r="9" spans="1:43" x14ac:dyDescent="0.25">
      <c r="A9" s="9">
        <v>40640</v>
      </c>
      <c r="B9" s="12">
        <v>415</v>
      </c>
      <c r="C9" s="13">
        <f t="shared" si="0"/>
        <v>823.15250000000003</v>
      </c>
      <c r="D9" s="12">
        <v>461</v>
      </c>
      <c r="E9" s="13">
        <f t="shared" si="0"/>
        <v>914.39350000000002</v>
      </c>
      <c r="F9" s="12">
        <v>47</v>
      </c>
      <c r="G9" s="13">
        <f t="shared" ref="G9" si="41">F9*1.9835</f>
        <v>93.224500000000006</v>
      </c>
      <c r="H9" s="12">
        <v>1</v>
      </c>
      <c r="I9" s="13">
        <f t="shared" ref="I9" si="42">H9*1.9835</f>
        <v>1.9835</v>
      </c>
      <c r="J9" s="12">
        <v>26</v>
      </c>
      <c r="K9" s="13">
        <f t="shared" ref="K9" si="43">J9*1.9835</f>
        <v>51.570999999999998</v>
      </c>
      <c r="L9" s="12">
        <v>43</v>
      </c>
      <c r="M9" s="13">
        <f t="shared" ref="M9" si="44">L9*1.9835</f>
        <v>85.290500000000009</v>
      </c>
      <c r="N9" s="10">
        <v>0</v>
      </c>
      <c r="O9" s="11">
        <f t="shared" ref="O9" si="45">N9*1.9835</f>
        <v>0</v>
      </c>
      <c r="P9" s="12">
        <v>14</v>
      </c>
      <c r="Q9" s="13">
        <f t="shared" ref="Q9" si="46">P9*1.9835</f>
        <v>27.769000000000002</v>
      </c>
      <c r="R9" s="12">
        <v>26</v>
      </c>
      <c r="S9" s="13">
        <f t="shared" ref="S9" si="47">R9*1.9835</f>
        <v>51.570999999999998</v>
      </c>
      <c r="T9" s="10">
        <v>0</v>
      </c>
      <c r="U9" s="11">
        <f t="shared" ref="U9:AO9" si="48">T9*1.9835</f>
        <v>0</v>
      </c>
      <c r="V9" s="21">
        <v>21</v>
      </c>
      <c r="W9" s="13">
        <f t="shared" si="48"/>
        <v>41.653500000000001</v>
      </c>
      <c r="X9" s="21">
        <v>31</v>
      </c>
      <c r="Y9" s="13">
        <f t="shared" si="48"/>
        <v>61.488500000000002</v>
      </c>
      <c r="Z9" s="21">
        <v>50</v>
      </c>
      <c r="AA9" s="13">
        <f t="shared" si="48"/>
        <v>99.174999999999997</v>
      </c>
      <c r="AB9" s="21">
        <v>32</v>
      </c>
      <c r="AC9" s="13">
        <f t="shared" si="48"/>
        <v>63.472000000000001</v>
      </c>
      <c r="AD9" s="20">
        <v>0</v>
      </c>
      <c r="AE9" s="11">
        <f t="shared" si="48"/>
        <v>0</v>
      </c>
      <c r="AF9" s="20">
        <v>0</v>
      </c>
      <c r="AG9" s="11">
        <f t="shared" si="48"/>
        <v>0</v>
      </c>
      <c r="AH9" s="20">
        <v>0</v>
      </c>
      <c r="AI9" s="11">
        <f t="shared" si="48"/>
        <v>0</v>
      </c>
      <c r="AJ9" s="20">
        <v>0</v>
      </c>
      <c r="AK9" s="11">
        <f t="shared" si="48"/>
        <v>0</v>
      </c>
      <c r="AL9" s="20">
        <v>0</v>
      </c>
      <c r="AM9" s="11">
        <f t="shared" si="48"/>
        <v>0</v>
      </c>
      <c r="AN9" s="20">
        <v>0</v>
      </c>
      <c r="AO9" s="11">
        <f t="shared" si="48"/>
        <v>0</v>
      </c>
      <c r="AP9" s="20">
        <v>0</v>
      </c>
      <c r="AQ9" s="11">
        <f t="shared" si="9"/>
        <v>0</v>
      </c>
    </row>
    <row r="10" spans="1:43" x14ac:dyDescent="0.25">
      <c r="A10" s="9">
        <v>40641</v>
      </c>
      <c r="B10" s="12">
        <v>404</v>
      </c>
      <c r="C10" s="13">
        <f t="shared" si="0"/>
        <v>801.33400000000006</v>
      </c>
      <c r="D10" s="12">
        <v>0</v>
      </c>
      <c r="E10" s="13">
        <f t="shared" si="0"/>
        <v>0</v>
      </c>
      <c r="F10" s="12">
        <v>47</v>
      </c>
      <c r="G10" s="13">
        <f t="shared" ref="G10" si="49">F10*1.9835</f>
        <v>93.224500000000006</v>
      </c>
      <c r="H10" s="12">
        <v>6</v>
      </c>
      <c r="I10" s="13">
        <f t="shared" ref="I10" si="50">H10*1.9835</f>
        <v>11.901</v>
      </c>
      <c r="J10" s="12">
        <v>27</v>
      </c>
      <c r="K10" s="13">
        <f t="shared" ref="K10" si="51">J10*1.9835</f>
        <v>53.554500000000004</v>
      </c>
      <c r="L10" s="12">
        <v>46</v>
      </c>
      <c r="M10" s="13">
        <f t="shared" ref="M10" si="52">L10*1.9835</f>
        <v>91.241</v>
      </c>
      <c r="N10" s="10">
        <v>0</v>
      </c>
      <c r="O10" s="11">
        <f t="shared" ref="O10" si="53">N10*1.9835</f>
        <v>0</v>
      </c>
      <c r="P10" s="12">
        <v>13</v>
      </c>
      <c r="Q10" s="13">
        <f t="shared" ref="Q10" si="54">P10*1.9835</f>
        <v>25.785499999999999</v>
      </c>
      <c r="R10" s="12">
        <v>39</v>
      </c>
      <c r="S10" s="13">
        <f t="shared" ref="S10" si="55">R10*1.9835</f>
        <v>77.356499999999997</v>
      </c>
      <c r="T10" s="10">
        <v>0</v>
      </c>
      <c r="U10" s="11">
        <f t="shared" ref="U10:AO10" si="56">T10*1.9835</f>
        <v>0</v>
      </c>
      <c r="V10" s="21">
        <v>35</v>
      </c>
      <c r="W10" s="13">
        <f t="shared" si="56"/>
        <v>69.422499999999999</v>
      </c>
      <c r="X10" s="21">
        <v>37</v>
      </c>
      <c r="Y10" s="13">
        <f t="shared" si="56"/>
        <v>73.389499999999998</v>
      </c>
      <c r="Z10" s="21">
        <v>55</v>
      </c>
      <c r="AA10" s="13">
        <f t="shared" si="56"/>
        <v>109.0925</v>
      </c>
      <c r="AB10" s="21">
        <v>32</v>
      </c>
      <c r="AC10" s="13">
        <f t="shared" si="56"/>
        <v>63.472000000000001</v>
      </c>
      <c r="AD10" s="20">
        <v>0</v>
      </c>
      <c r="AE10" s="11">
        <f t="shared" si="56"/>
        <v>0</v>
      </c>
      <c r="AF10" s="20">
        <v>0</v>
      </c>
      <c r="AG10" s="11">
        <f t="shared" si="56"/>
        <v>0</v>
      </c>
      <c r="AH10" s="20">
        <v>0</v>
      </c>
      <c r="AI10" s="11">
        <f t="shared" si="56"/>
        <v>0</v>
      </c>
      <c r="AJ10" s="20">
        <v>0</v>
      </c>
      <c r="AK10" s="11">
        <f t="shared" si="56"/>
        <v>0</v>
      </c>
      <c r="AL10" s="20">
        <v>0</v>
      </c>
      <c r="AM10" s="11">
        <f t="shared" si="56"/>
        <v>0</v>
      </c>
      <c r="AN10" s="20">
        <v>0</v>
      </c>
      <c r="AO10" s="11">
        <f t="shared" si="56"/>
        <v>0</v>
      </c>
      <c r="AP10" s="20">
        <v>0</v>
      </c>
      <c r="AQ10" s="11">
        <f t="shared" si="9"/>
        <v>0</v>
      </c>
    </row>
    <row r="11" spans="1:43" x14ac:dyDescent="0.25">
      <c r="A11" s="9">
        <v>40642</v>
      </c>
      <c r="B11" s="12">
        <v>404</v>
      </c>
      <c r="C11" s="13">
        <f t="shared" si="0"/>
        <v>801.33400000000006</v>
      </c>
      <c r="D11" s="12">
        <v>0</v>
      </c>
      <c r="E11" s="13">
        <f t="shared" si="0"/>
        <v>0</v>
      </c>
      <c r="F11" s="12">
        <v>47</v>
      </c>
      <c r="G11" s="13">
        <f t="shared" ref="G11" si="57">F11*1.9835</f>
        <v>93.224500000000006</v>
      </c>
      <c r="H11" s="12">
        <v>3</v>
      </c>
      <c r="I11" s="13">
        <f t="shared" ref="I11" si="58">H11*1.9835</f>
        <v>5.9504999999999999</v>
      </c>
      <c r="J11" s="12">
        <v>35</v>
      </c>
      <c r="K11" s="13">
        <f t="shared" ref="K11" si="59">J11*1.9835</f>
        <v>69.422499999999999</v>
      </c>
      <c r="L11" s="12">
        <v>49</v>
      </c>
      <c r="M11" s="13">
        <f t="shared" ref="M11" si="60">L11*1.9835</f>
        <v>97.191500000000005</v>
      </c>
      <c r="N11" s="10">
        <v>0</v>
      </c>
      <c r="O11" s="11">
        <f t="shared" ref="O11" si="61">N11*1.9835</f>
        <v>0</v>
      </c>
      <c r="P11" s="12">
        <v>13</v>
      </c>
      <c r="Q11" s="13">
        <f t="shared" ref="Q11" si="62">P11*1.9835</f>
        <v>25.785499999999999</v>
      </c>
      <c r="R11" s="12">
        <v>66</v>
      </c>
      <c r="S11" s="13">
        <f t="shared" ref="S11" si="63">R11*1.9835</f>
        <v>130.911</v>
      </c>
      <c r="T11" s="10">
        <v>0</v>
      </c>
      <c r="U11" s="11">
        <f t="shared" ref="U11:AO11" si="64">T11*1.9835</f>
        <v>0</v>
      </c>
      <c r="V11" s="21">
        <v>27</v>
      </c>
      <c r="W11" s="13">
        <f t="shared" si="64"/>
        <v>53.554500000000004</v>
      </c>
      <c r="X11" s="21">
        <v>36</v>
      </c>
      <c r="Y11" s="13">
        <f t="shared" si="64"/>
        <v>71.406000000000006</v>
      </c>
      <c r="Z11" s="21">
        <v>56</v>
      </c>
      <c r="AA11" s="13">
        <f t="shared" si="64"/>
        <v>111.07600000000001</v>
      </c>
      <c r="AB11" s="21">
        <v>32</v>
      </c>
      <c r="AC11" s="13">
        <f t="shared" si="64"/>
        <v>63.472000000000001</v>
      </c>
      <c r="AD11" s="20">
        <v>0</v>
      </c>
      <c r="AE11" s="11">
        <f t="shared" si="64"/>
        <v>0</v>
      </c>
      <c r="AF11" s="20">
        <v>0</v>
      </c>
      <c r="AG11" s="11">
        <f t="shared" si="64"/>
        <v>0</v>
      </c>
      <c r="AH11" s="20">
        <v>0</v>
      </c>
      <c r="AI11" s="11">
        <f t="shared" si="64"/>
        <v>0</v>
      </c>
      <c r="AJ11" s="20">
        <v>0</v>
      </c>
      <c r="AK11" s="11">
        <f t="shared" si="64"/>
        <v>0</v>
      </c>
      <c r="AL11" s="20">
        <v>0</v>
      </c>
      <c r="AM11" s="11">
        <f t="shared" si="64"/>
        <v>0</v>
      </c>
      <c r="AN11" s="20">
        <v>0</v>
      </c>
      <c r="AO11" s="11">
        <f t="shared" si="64"/>
        <v>0</v>
      </c>
      <c r="AP11" s="20">
        <v>0</v>
      </c>
      <c r="AQ11" s="11">
        <f t="shared" si="9"/>
        <v>0</v>
      </c>
    </row>
    <row r="12" spans="1:43" x14ac:dyDescent="0.25">
      <c r="A12" s="9">
        <v>40643</v>
      </c>
      <c r="B12" s="12">
        <v>402</v>
      </c>
      <c r="C12" s="13">
        <f t="shared" si="0"/>
        <v>797.36699999999996</v>
      </c>
      <c r="D12" s="12">
        <v>0</v>
      </c>
      <c r="E12" s="13">
        <f t="shared" si="0"/>
        <v>0</v>
      </c>
      <c r="F12" s="12">
        <v>47</v>
      </c>
      <c r="G12" s="13">
        <f t="shared" ref="G12" si="65">F12*1.9835</f>
        <v>93.224500000000006</v>
      </c>
      <c r="H12" s="12">
        <v>0</v>
      </c>
      <c r="I12" s="13">
        <f t="shared" ref="I12" si="66">H12*1.9835</f>
        <v>0</v>
      </c>
      <c r="J12" s="12">
        <v>25</v>
      </c>
      <c r="K12" s="13">
        <f t="shared" ref="K12" si="67">J12*1.9835</f>
        <v>49.587499999999999</v>
      </c>
      <c r="L12" s="12">
        <v>47</v>
      </c>
      <c r="M12" s="13">
        <f t="shared" ref="M12" si="68">L12*1.9835</f>
        <v>93.224500000000006</v>
      </c>
      <c r="N12" s="10">
        <v>0</v>
      </c>
      <c r="O12" s="11">
        <f t="shared" ref="O12" si="69">N12*1.9835</f>
        <v>0</v>
      </c>
      <c r="P12" s="12">
        <v>14</v>
      </c>
      <c r="Q12" s="13">
        <f t="shared" ref="Q12" si="70">P12*1.9835</f>
        <v>27.769000000000002</v>
      </c>
      <c r="R12" s="12">
        <v>38</v>
      </c>
      <c r="S12" s="13">
        <f t="shared" ref="S12" si="71">R12*1.9835</f>
        <v>75.373000000000005</v>
      </c>
      <c r="T12" s="10">
        <v>0</v>
      </c>
      <c r="U12" s="11">
        <f t="shared" ref="U12:AO12" si="72">T12*1.9835</f>
        <v>0</v>
      </c>
      <c r="V12" s="21">
        <v>31</v>
      </c>
      <c r="W12" s="13">
        <f t="shared" si="72"/>
        <v>61.488500000000002</v>
      </c>
      <c r="X12" s="21">
        <v>39</v>
      </c>
      <c r="Y12" s="13">
        <f t="shared" si="72"/>
        <v>77.356499999999997</v>
      </c>
      <c r="Z12" s="21">
        <v>58</v>
      </c>
      <c r="AA12" s="13">
        <f t="shared" si="72"/>
        <v>115.04300000000001</v>
      </c>
      <c r="AB12" s="21">
        <v>32</v>
      </c>
      <c r="AC12" s="13">
        <f t="shared" si="72"/>
        <v>63.472000000000001</v>
      </c>
      <c r="AD12" s="20">
        <v>0</v>
      </c>
      <c r="AE12" s="11">
        <f t="shared" si="72"/>
        <v>0</v>
      </c>
      <c r="AF12" s="20">
        <v>0</v>
      </c>
      <c r="AG12" s="11">
        <f t="shared" si="72"/>
        <v>0</v>
      </c>
      <c r="AH12" s="20">
        <v>0</v>
      </c>
      <c r="AI12" s="11">
        <f t="shared" si="72"/>
        <v>0</v>
      </c>
      <c r="AJ12" s="20">
        <v>0</v>
      </c>
      <c r="AK12" s="11">
        <f t="shared" si="72"/>
        <v>0</v>
      </c>
      <c r="AL12" s="20">
        <v>0</v>
      </c>
      <c r="AM12" s="11">
        <f t="shared" si="72"/>
        <v>0</v>
      </c>
      <c r="AN12" s="20">
        <v>0</v>
      </c>
      <c r="AO12" s="11">
        <f t="shared" si="72"/>
        <v>0</v>
      </c>
      <c r="AP12" s="20">
        <v>0</v>
      </c>
      <c r="AQ12" s="11">
        <f t="shared" si="9"/>
        <v>0</v>
      </c>
    </row>
    <row r="13" spans="1:43" x14ac:dyDescent="0.25">
      <c r="A13" s="9">
        <v>40644</v>
      </c>
      <c r="B13" s="12">
        <v>404</v>
      </c>
      <c r="C13" s="13">
        <f t="shared" si="0"/>
        <v>801.33400000000006</v>
      </c>
      <c r="D13" s="12">
        <v>375</v>
      </c>
      <c r="E13" s="13">
        <f t="shared" si="0"/>
        <v>743.8125</v>
      </c>
      <c r="F13" s="12">
        <v>47</v>
      </c>
      <c r="G13" s="13">
        <f t="shared" ref="G13" si="73">F13*1.9835</f>
        <v>93.224500000000006</v>
      </c>
      <c r="H13" s="12">
        <v>0</v>
      </c>
      <c r="I13" s="13">
        <f t="shared" ref="I13" si="74">H13*1.9835</f>
        <v>0</v>
      </c>
      <c r="J13" s="12">
        <v>26</v>
      </c>
      <c r="K13" s="13">
        <f t="shared" ref="K13" si="75">J13*1.9835</f>
        <v>51.570999999999998</v>
      </c>
      <c r="L13" s="12">
        <v>43</v>
      </c>
      <c r="M13" s="13">
        <f t="shared" ref="M13" si="76">L13*1.9835</f>
        <v>85.290500000000009</v>
      </c>
      <c r="N13" s="10">
        <v>0</v>
      </c>
      <c r="O13" s="11">
        <f t="shared" ref="O13" si="77">N13*1.9835</f>
        <v>0</v>
      </c>
      <c r="P13" s="12">
        <v>8</v>
      </c>
      <c r="Q13" s="13">
        <f t="shared" ref="Q13" si="78">P13*1.9835</f>
        <v>15.868</v>
      </c>
      <c r="R13" s="12">
        <v>36</v>
      </c>
      <c r="S13" s="13">
        <f t="shared" ref="S13" si="79">R13*1.9835</f>
        <v>71.406000000000006</v>
      </c>
      <c r="T13" s="10">
        <v>0</v>
      </c>
      <c r="U13" s="11">
        <f t="shared" ref="U13:AO13" si="80">T13*1.9835</f>
        <v>0</v>
      </c>
      <c r="V13" s="21">
        <v>30</v>
      </c>
      <c r="W13" s="13">
        <f t="shared" si="80"/>
        <v>59.505000000000003</v>
      </c>
      <c r="X13" s="21">
        <v>37</v>
      </c>
      <c r="Y13" s="13">
        <f t="shared" si="80"/>
        <v>73.389499999999998</v>
      </c>
      <c r="Z13" s="21">
        <v>59</v>
      </c>
      <c r="AA13" s="13">
        <f t="shared" si="80"/>
        <v>117.0265</v>
      </c>
      <c r="AB13" s="21">
        <v>31</v>
      </c>
      <c r="AC13" s="13">
        <f t="shared" si="80"/>
        <v>61.488500000000002</v>
      </c>
      <c r="AD13" s="20">
        <v>0</v>
      </c>
      <c r="AE13" s="11">
        <f t="shared" si="80"/>
        <v>0</v>
      </c>
      <c r="AF13" s="20">
        <v>0</v>
      </c>
      <c r="AG13" s="11">
        <f t="shared" si="80"/>
        <v>0</v>
      </c>
      <c r="AH13" s="21">
        <v>3</v>
      </c>
      <c r="AI13" s="13">
        <f t="shared" si="80"/>
        <v>5.9504999999999999</v>
      </c>
      <c r="AJ13" s="20">
        <v>0</v>
      </c>
      <c r="AK13" s="11">
        <f t="shared" si="80"/>
        <v>0</v>
      </c>
      <c r="AL13" s="20">
        <v>0</v>
      </c>
      <c r="AM13" s="11">
        <f t="shared" si="80"/>
        <v>0</v>
      </c>
      <c r="AN13" s="20">
        <v>0</v>
      </c>
      <c r="AO13" s="11">
        <f t="shared" si="80"/>
        <v>0</v>
      </c>
      <c r="AP13" s="20">
        <v>0</v>
      </c>
      <c r="AQ13" s="11">
        <f t="shared" si="9"/>
        <v>0</v>
      </c>
    </row>
    <row r="14" spans="1:43" x14ac:dyDescent="0.25">
      <c r="A14" s="9">
        <v>40645</v>
      </c>
      <c r="B14" s="12">
        <v>404</v>
      </c>
      <c r="C14" s="13">
        <f t="shared" si="0"/>
        <v>801.33400000000006</v>
      </c>
      <c r="D14" s="12">
        <v>356</v>
      </c>
      <c r="E14" s="13">
        <f t="shared" si="0"/>
        <v>706.12599999999998</v>
      </c>
      <c r="F14" s="12">
        <v>47</v>
      </c>
      <c r="G14" s="13">
        <f t="shared" ref="G14" si="81">F14*1.9835</f>
        <v>93.224500000000006</v>
      </c>
      <c r="H14" s="12">
        <v>0</v>
      </c>
      <c r="I14" s="13">
        <f t="shared" ref="I14" si="82">H14*1.9835</f>
        <v>0</v>
      </c>
      <c r="J14" s="12">
        <v>30</v>
      </c>
      <c r="K14" s="13">
        <f t="shared" ref="K14" si="83">J14*1.9835</f>
        <v>59.505000000000003</v>
      </c>
      <c r="L14" s="12">
        <v>43</v>
      </c>
      <c r="M14" s="13">
        <f t="shared" ref="M14" si="84">L14*1.9835</f>
        <v>85.290500000000009</v>
      </c>
      <c r="N14" s="10">
        <v>0</v>
      </c>
      <c r="O14" s="11">
        <f t="shared" ref="O14" si="85">N14*1.9835</f>
        <v>0</v>
      </c>
      <c r="P14" s="12">
        <v>8</v>
      </c>
      <c r="Q14" s="13">
        <f t="shared" ref="Q14" si="86">P14*1.9835</f>
        <v>15.868</v>
      </c>
      <c r="R14" s="12">
        <v>34</v>
      </c>
      <c r="S14" s="13">
        <f t="shared" ref="S14" si="87">R14*1.9835</f>
        <v>67.439000000000007</v>
      </c>
      <c r="T14" s="10">
        <v>0</v>
      </c>
      <c r="U14" s="11">
        <f t="shared" ref="U14:AO14" si="88">T14*1.9835</f>
        <v>0</v>
      </c>
      <c r="V14" s="21">
        <v>28</v>
      </c>
      <c r="W14" s="13">
        <f t="shared" si="88"/>
        <v>55.538000000000004</v>
      </c>
      <c r="X14" s="21">
        <v>27</v>
      </c>
      <c r="Y14" s="13">
        <f t="shared" si="88"/>
        <v>53.554500000000004</v>
      </c>
      <c r="Z14" s="21">
        <v>55</v>
      </c>
      <c r="AA14" s="13">
        <f t="shared" si="88"/>
        <v>109.0925</v>
      </c>
      <c r="AB14" s="21">
        <v>31</v>
      </c>
      <c r="AC14" s="13">
        <f t="shared" si="88"/>
        <v>61.488500000000002</v>
      </c>
      <c r="AD14" s="20">
        <v>0</v>
      </c>
      <c r="AE14" s="11">
        <f t="shared" si="88"/>
        <v>0</v>
      </c>
      <c r="AF14" s="20">
        <v>0</v>
      </c>
      <c r="AG14" s="11">
        <f t="shared" si="88"/>
        <v>0</v>
      </c>
      <c r="AH14" s="21">
        <v>49</v>
      </c>
      <c r="AI14" s="13">
        <f t="shared" si="88"/>
        <v>97.191500000000005</v>
      </c>
      <c r="AJ14" s="20">
        <v>0</v>
      </c>
      <c r="AK14" s="11">
        <f t="shared" si="88"/>
        <v>0</v>
      </c>
      <c r="AL14" s="20">
        <v>0</v>
      </c>
      <c r="AM14" s="11">
        <f t="shared" si="88"/>
        <v>0</v>
      </c>
      <c r="AN14" s="20">
        <v>0</v>
      </c>
      <c r="AO14" s="11">
        <f t="shared" si="88"/>
        <v>0</v>
      </c>
      <c r="AP14" s="20">
        <v>0</v>
      </c>
      <c r="AQ14" s="11">
        <f t="shared" si="9"/>
        <v>0</v>
      </c>
    </row>
    <row r="15" spans="1:43" x14ac:dyDescent="0.25">
      <c r="A15" s="9">
        <v>40646</v>
      </c>
      <c r="B15" s="12">
        <v>402</v>
      </c>
      <c r="C15" s="13">
        <f t="shared" si="0"/>
        <v>797.36699999999996</v>
      </c>
      <c r="D15" s="12">
        <v>353</v>
      </c>
      <c r="E15" s="13">
        <f t="shared" si="0"/>
        <v>700.17550000000006</v>
      </c>
      <c r="F15" s="12">
        <v>43</v>
      </c>
      <c r="G15" s="13">
        <f t="shared" ref="G15" si="89">F15*1.9835</f>
        <v>85.290500000000009</v>
      </c>
      <c r="H15" s="12">
        <v>0</v>
      </c>
      <c r="I15" s="13">
        <f t="shared" ref="I15" si="90">H15*1.9835</f>
        <v>0</v>
      </c>
      <c r="J15" s="12">
        <v>31</v>
      </c>
      <c r="K15" s="13">
        <f t="shared" ref="K15" si="91">J15*1.9835</f>
        <v>61.488500000000002</v>
      </c>
      <c r="L15" s="12">
        <v>44</v>
      </c>
      <c r="M15" s="13">
        <f t="shared" ref="M15" si="92">L15*1.9835</f>
        <v>87.274000000000001</v>
      </c>
      <c r="N15" s="10">
        <v>0</v>
      </c>
      <c r="O15" s="11">
        <f t="shared" ref="O15" si="93">N15*1.9835</f>
        <v>0</v>
      </c>
      <c r="P15" s="12">
        <v>8</v>
      </c>
      <c r="Q15" s="13">
        <f t="shared" ref="Q15" si="94">P15*1.9835</f>
        <v>15.868</v>
      </c>
      <c r="R15" s="12">
        <v>33</v>
      </c>
      <c r="S15" s="13">
        <f t="shared" ref="S15" si="95">R15*1.9835</f>
        <v>65.455500000000001</v>
      </c>
      <c r="T15" s="12">
        <v>25</v>
      </c>
      <c r="U15" s="13">
        <f t="shared" ref="U15:AO15" si="96">T15*1.9835</f>
        <v>49.587499999999999</v>
      </c>
      <c r="V15" s="21">
        <v>28</v>
      </c>
      <c r="W15" s="13">
        <f t="shared" si="96"/>
        <v>55.538000000000004</v>
      </c>
      <c r="X15" s="21">
        <v>16</v>
      </c>
      <c r="Y15" s="13">
        <f t="shared" si="96"/>
        <v>31.736000000000001</v>
      </c>
      <c r="Z15" s="21">
        <v>56</v>
      </c>
      <c r="AA15" s="13">
        <f t="shared" si="96"/>
        <v>111.07600000000001</v>
      </c>
      <c r="AB15" s="21">
        <v>31</v>
      </c>
      <c r="AC15" s="13">
        <f t="shared" si="96"/>
        <v>61.488500000000002</v>
      </c>
      <c r="AD15" s="20">
        <v>0</v>
      </c>
      <c r="AE15" s="11">
        <f t="shared" si="96"/>
        <v>0</v>
      </c>
      <c r="AF15" s="20">
        <v>0</v>
      </c>
      <c r="AG15" s="11">
        <f t="shared" si="96"/>
        <v>0</v>
      </c>
      <c r="AH15" s="21">
        <v>53</v>
      </c>
      <c r="AI15" s="13">
        <f t="shared" si="96"/>
        <v>105.1255</v>
      </c>
      <c r="AJ15" s="20">
        <v>0</v>
      </c>
      <c r="AK15" s="11">
        <f t="shared" si="96"/>
        <v>0</v>
      </c>
      <c r="AL15" s="20">
        <v>0</v>
      </c>
      <c r="AM15" s="11">
        <f t="shared" si="96"/>
        <v>0</v>
      </c>
      <c r="AN15" s="20">
        <v>0</v>
      </c>
      <c r="AO15" s="11">
        <f t="shared" si="96"/>
        <v>0</v>
      </c>
      <c r="AP15" s="20">
        <v>0</v>
      </c>
      <c r="AQ15" s="11">
        <f t="shared" si="9"/>
        <v>0</v>
      </c>
    </row>
    <row r="16" spans="1:43" x14ac:dyDescent="0.25">
      <c r="A16" s="9">
        <v>40647</v>
      </c>
      <c r="B16" s="12">
        <v>431</v>
      </c>
      <c r="C16" s="13">
        <f t="shared" si="0"/>
        <v>854.88850000000002</v>
      </c>
      <c r="D16" s="12">
        <v>355</v>
      </c>
      <c r="E16" s="13">
        <f t="shared" si="0"/>
        <v>704.14250000000004</v>
      </c>
      <c r="F16" s="12">
        <v>43</v>
      </c>
      <c r="G16" s="13">
        <f t="shared" ref="G16" si="97">F16*1.9835</f>
        <v>85.290500000000009</v>
      </c>
      <c r="H16" s="12">
        <v>0</v>
      </c>
      <c r="I16" s="13">
        <f t="shared" ref="I16" si="98">H16*1.9835</f>
        <v>0</v>
      </c>
      <c r="J16" s="12">
        <v>32</v>
      </c>
      <c r="K16" s="13">
        <f t="shared" ref="K16" si="99">J16*1.9835</f>
        <v>63.472000000000001</v>
      </c>
      <c r="L16" s="12">
        <v>44</v>
      </c>
      <c r="M16" s="13">
        <f t="shared" ref="M16" si="100">L16*1.9835</f>
        <v>87.274000000000001</v>
      </c>
      <c r="N16" s="10">
        <v>0</v>
      </c>
      <c r="O16" s="11">
        <f t="shared" ref="O16" si="101">N16*1.9835</f>
        <v>0</v>
      </c>
      <c r="P16" s="12">
        <v>9</v>
      </c>
      <c r="Q16" s="13">
        <f t="shared" ref="Q16" si="102">P16*1.9835</f>
        <v>17.851500000000001</v>
      </c>
      <c r="R16" s="12">
        <v>32</v>
      </c>
      <c r="S16" s="13">
        <f t="shared" ref="S16" si="103">R16*1.9835</f>
        <v>63.472000000000001</v>
      </c>
      <c r="T16" s="12">
        <v>46</v>
      </c>
      <c r="U16" s="13">
        <f t="shared" ref="U16:AO16" si="104">T16*1.9835</f>
        <v>91.241</v>
      </c>
      <c r="V16" s="21">
        <v>28</v>
      </c>
      <c r="W16" s="13">
        <f t="shared" si="104"/>
        <v>55.538000000000004</v>
      </c>
      <c r="X16" s="21">
        <v>18</v>
      </c>
      <c r="Y16" s="13">
        <f t="shared" si="104"/>
        <v>35.703000000000003</v>
      </c>
      <c r="Z16" s="21">
        <v>52</v>
      </c>
      <c r="AA16" s="13">
        <f t="shared" si="104"/>
        <v>103.142</v>
      </c>
      <c r="AB16" s="21">
        <v>17</v>
      </c>
      <c r="AC16" s="13">
        <f t="shared" si="104"/>
        <v>33.719500000000004</v>
      </c>
      <c r="AD16" s="20">
        <v>0</v>
      </c>
      <c r="AE16" s="11">
        <f t="shared" si="104"/>
        <v>0</v>
      </c>
      <c r="AF16" s="20">
        <v>0</v>
      </c>
      <c r="AG16" s="11">
        <f t="shared" si="104"/>
        <v>0</v>
      </c>
      <c r="AH16" s="21">
        <v>59</v>
      </c>
      <c r="AI16" s="13">
        <f t="shared" si="104"/>
        <v>117.0265</v>
      </c>
      <c r="AJ16" s="20">
        <v>0</v>
      </c>
      <c r="AK16" s="11">
        <f t="shared" si="104"/>
        <v>0</v>
      </c>
      <c r="AL16" s="20">
        <v>0</v>
      </c>
      <c r="AM16" s="11">
        <f t="shared" si="104"/>
        <v>0</v>
      </c>
      <c r="AN16" s="20">
        <v>0</v>
      </c>
      <c r="AO16" s="11">
        <f t="shared" si="104"/>
        <v>0</v>
      </c>
      <c r="AP16" s="20">
        <v>0</v>
      </c>
      <c r="AQ16" s="11">
        <f t="shared" si="9"/>
        <v>0</v>
      </c>
    </row>
    <row r="17" spans="1:43" x14ac:dyDescent="0.25">
      <c r="A17" s="9">
        <v>40648</v>
      </c>
      <c r="B17" s="12">
        <v>713</v>
      </c>
      <c r="C17" s="13">
        <f t="shared" si="0"/>
        <v>1414.2355</v>
      </c>
      <c r="D17" s="12">
        <v>351</v>
      </c>
      <c r="E17" s="13">
        <f t="shared" si="0"/>
        <v>696.20849999999996</v>
      </c>
      <c r="F17" s="12">
        <v>43</v>
      </c>
      <c r="G17" s="13">
        <f t="shared" ref="G17" si="105">F17*1.9835</f>
        <v>85.290500000000009</v>
      </c>
      <c r="H17" s="12">
        <v>0</v>
      </c>
      <c r="I17" s="13">
        <f t="shared" ref="I17" si="106">H17*1.9835</f>
        <v>0</v>
      </c>
      <c r="J17" s="12">
        <v>35</v>
      </c>
      <c r="K17" s="13">
        <f t="shared" ref="K17" si="107">J17*1.9835</f>
        <v>69.422499999999999</v>
      </c>
      <c r="L17" s="12">
        <v>44</v>
      </c>
      <c r="M17" s="13">
        <f t="shared" ref="M17" si="108">L17*1.9835</f>
        <v>87.274000000000001</v>
      </c>
      <c r="N17" s="12">
        <v>1</v>
      </c>
      <c r="O17" s="13">
        <f t="shared" ref="O17" si="109">N17*1.9835</f>
        <v>1.9835</v>
      </c>
      <c r="P17" s="12">
        <v>10</v>
      </c>
      <c r="Q17" s="13">
        <f t="shared" ref="Q17" si="110">P17*1.9835</f>
        <v>19.835000000000001</v>
      </c>
      <c r="R17" s="12">
        <v>49</v>
      </c>
      <c r="S17" s="13">
        <f t="shared" ref="S17" si="111">R17*1.9835</f>
        <v>97.191500000000005</v>
      </c>
      <c r="T17" s="12">
        <v>37</v>
      </c>
      <c r="U17" s="13">
        <f t="shared" ref="U17:AO17" si="112">T17*1.9835</f>
        <v>73.389499999999998</v>
      </c>
      <c r="V17" s="21">
        <v>26</v>
      </c>
      <c r="W17" s="13">
        <f t="shared" si="112"/>
        <v>51.570999999999998</v>
      </c>
      <c r="X17" s="21">
        <v>18</v>
      </c>
      <c r="Y17" s="13">
        <f t="shared" si="112"/>
        <v>35.703000000000003</v>
      </c>
      <c r="Z17" s="21">
        <v>28</v>
      </c>
      <c r="AA17" s="13">
        <f t="shared" si="112"/>
        <v>55.538000000000004</v>
      </c>
      <c r="AB17" s="21">
        <v>0</v>
      </c>
      <c r="AC17" s="13">
        <f t="shared" si="112"/>
        <v>0</v>
      </c>
      <c r="AD17" s="20">
        <v>0</v>
      </c>
      <c r="AE17" s="11">
        <f t="shared" si="112"/>
        <v>0</v>
      </c>
      <c r="AF17" s="20">
        <v>0</v>
      </c>
      <c r="AG17" s="11">
        <f t="shared" si="112"/>
        <v>0</v>
      </c>
      <c r="AH17" s="21">
        <v>58</v>
      </c>
      <c r="AI17" s="13">
        <f t="shared" si="112"/>
        <v>115.04300000000001</v>
      </c>
      <c r="AJ17" s="20">
        <v>0</v>
      </c>
      <c r="AK17" s="11">
        <f t="shared" si="112"/>
        <v>0</v>
      </c>
      <c r="AL17" s="20">
        <v>2</v>
      </c>
      <c r="AM17" s="11">
        <f t="shared" si="112"/>
        <v>3.9670000000000001</v>
      </c>
      <c r="AN17" s="20">
        <v>0</v>
      </c>
      <c r="AO17" s="11">
        <f t="shared" si="112"/>
        <v>0</v>
      </c>
      <c r="AP17" s="20">
        <v>0</v>
      </c>
      <c r="AQ17" s="11">
        <f t="shared" si="9"/>
        <v>0</v>
      </c>
    </row>
    <row r="18" spans="1:43" x14ac:dyDescent="0.25">
      <c r="A18" s="9">
        <v>40649</v>
      </c>
      <c r="B18" s="10">
        <v>894</v>
      </c>
      <c r="C18" s="11">
        <f t="shared" si="0"/>
        <v>1773.249</v>
      </c>
      <c r="D18" s="12">
        <v>352</v>
      </c>
      <c r="E18" s="13">
        <f t="shared" si="0"/>
        <v>698.19200000000001</v>
      </c>
      <c r="F18" s="12">
        <v>43</v>
      </c>
      <c r="G18" s="13">
        <f t="shared" ref="G18" si="113">F18*1.9835</f>
        <v>85.290500000000009</v>
      </c>
      <c r="H18" s="12">
        <v>0</v>
      </c>
      <c r="I18" s="13">
        <f t="shared" ref="I18" si="114">H18*1.9835</f>
        <v>0</v>
      </c>
      <c r="J18" s="12">
        <v>27</v>
      </c>
      <c r="K18" s="13">
        <f t="shared" ref="K18" si="115">J18*1.9835</f>
        <v>53.554500000000004</v>
      </c>
      <c r="L18" s="12">
        <v>42</v>
      </c>
      <c r="M18" s="13">
        <f t="shared" ref="M18" si="116">L18*1.9835</f>
        <v>83.307000000000002</v>
      </c>
      <c r="N18" s="12">
        <v>7</v>
      </c>
      <c r="O18" s="13">
        <f t="shared" ref="O18" si="117">N18*1.9835</f>
        <v>13.884500000000001</v>
      </c>
      <c r="P18" s="12">
        <v>6</v>
      </c>
      <c r="Q18" s="13">
        <f t="shared" ref="Q18" si="118">P18*1.9835</f>
        <v>11.901</v>
      </c>
      <c r="R18" s="12">
        <v>46</v>
      </c>
      <c r="S18" s="13">
        <f t="shared" ref="S18" si="119">R18*1.9835</f>
        <v>91.241</v>
      </c>
      <c r="T18" s="12">
        <v>33</v>
      </c>
      <c r="U18" s="13">
        <f t="shared" ref="U18:AO18" si="120">T18*1.9835</f>
        <v>65.455500000000001</v>
      </c>
      <c r="V18" s="21">
        <v>28</v>
      </c>
      <c r="W18" s="13">
        <f t="shared" si="120"/>
        <v>55.538000000000004</v>
      </c>
      <c r="X18" s="21">
        <v>11</v>
      </c>
      <c r="Y18" s="13">
        <f t="shared" si="120"/>
        <v>21.8185</v>
      </c>
      <c r="Z18" s="21">
        <v>3</v>
      </c>
      <c r="AA18" s="13">
        <f t="shared" si="120"/>
        <v>5.9504999999999999</v>
      </c>
      <c r="AB18" s="21">
        <v>0</v>
      </c>
      <c r="AC18" s="13">
        <f t="shared" si="120"/>
        <v>0</v>
      </c>
      <c r="AD18" s="20">
        <v>0</v>
      </c>
      <c r="AE18" s="11">
        <f t="shared" si="120"/>
        <v>0</v>
      </c>
      <c r="AF18" s="20">
        <v>0</v>
      </c>
      <c r="AG18" s="11">
        <f t="shared" si="120"/>
        <v>0</v>
      </c>
      <c r="AH18" s="21">
        <v>58</v>
      </c>
      <c r="AI18" s="13">
        <f t="shared" si="120"/>
        <v>115.04300000000001</v>
      </c>
      <c r="AJ18" s="20">
        <v>0</v>
      </c>
      <c r="AK18" s="11">
        <f t="shared" si="120"/>
        <v>0</v>
      </c>
      <c r="AL18" s="20">
        <v>0</v>
      </c>
      <c r="AM18" s="11">
        <f t="shared" si="120"/>
        <v>0</v>
      </c>
      <c r="AN18" s="20">
        <v>0</v>
      </c>
      <c r="AO18" s="11">
        <f t="shared" si="120"/>
        <v>0</v>
      </c>
      <c r="AP18" s="20">
        <v>0</v>
      </c>
      <c r="AQ18" s="11">
        <f t="shared" si="9"/>
        <v>0</v>
      </c>
    </row>
    <row r="19" spans="1:43" x14ac:dyDescent="0.25">
      <c r="A19" s="9">
        <v>40650</v>
      </c>
      <c r="B19" s="10">
        <v>899</v>
      </c>
      <c r="C19" s="11">
        <f t="shared" si="0"/>
        <v>1783.1665</v>
      </c>
      <c r="D19" s="12">
        <v>352</v>
      </c>
      <c r="E19" s="13">
        <f t="shared" si="0"/>
        <v>698.19200000000001</v>
      </c>
      <c r="F19" s="12">
        <v>44</v>
      </c>
      <c r="G19" s="13">
        <f t="shared" ref="G19" si="121">F19*1.9835</f>
        <v>87.274000000000001</v>
      </c>
      <c r="H19" s="12">
        <v>0</v>
      </c>
      <c r="I19" s="13">
        <f t="shared" ref="I19" si="122">H19*1.9835</f>
        <v>0</v>
      </c>
      <c r="J19" s="12">
        <v>28</v>
      </c>
      <c r="K19" s="13">
        <f t="shared" ref="K19" si="123">J19*1.9835</f>
        <v>55.538000000000004</v>
      </c>
      <c r="L19" s="12">
        <v>44</v>
      </c>
      <c r="M19" s="13">
        <f t="shared" ref="M19" si="124">L19*1.9835</f>
        <v>87.274000000000001</v>
      </c>
      <c r="N19" s="12">
        <v>14</v>
      </c>
      <c r="O19" s="13">
        <f t="shared" ref="O19" si="125">N19*1.9835</f>
        <v>27.769000000000002</v>
      </c>
      <c r="P19" s="12">
        <v>7</v>
      </c>
      <c r="Q19" s="13">
        <f t="shared" ref="Q19" si="126">P19*1.9835</f>
        <v>13.884500000000001</v>
      </c>
      <c r="R19" s="12">
        <v>44</v>
      </c>
      <c r="S19" s="13">
        <f t="shared" ref="S19" si="127">R19*1.9835</f>
        <v>87.274000000000001</v>
      </c>
      <c r="T19" s="12">
        <v>35</v>
      </c>
      <c r="U19" s="13">
        <f t="shared" ref="U19:AO19" si="128">T19*1.9835</f>
        <v>69.422499999999999</v>
      </c>
      <c r="V19" s="21">
        <v>28</v>
      </c>
      <c r="W19" s="13">
        <f t="shared" si="128"/>
        <v>55.538000000000004</v>
      </c>
      <c r="X19" s="21">
        <v>11</v>
      </c>
      <c r="Y19" s="13">
        <f t="shared" si="128"/>
        <v>21.8185</v>
      </c>
      <c r="Z19" s="21">
        <v>3</v>
      </c>
      <c r="AA19" s="13">
        <f t="shared" si="128"/>
        <v>5.9504999999999999</v>
      </c>
      <c r="AB19" s="21">
        <v>0</v>
      </c>
      <c r="AC19" s="13">
        <f t="shared" si="128"/>
        <v>0</v>
      </c>
      <c r="AD19" s="20">
        <v>0</v>
      </c>
      <c r="AE19" s="11">
        <f t="shared" si="128"/>
        <v>0</v>
      </c>
      <c r="AF19" s="20">
        <v>0</v>
      </c>
      <c r="AG19" s="11">
        <f t="shared" si="128"/>
        <v>0</v>
      </c>
      <c r="AH19" s="21">
        <v>58</v>
      </c>
      <c r="AI19" s="13">
        <f t="shared" si="128"/>
        <v>115.04300000000001</v>
      </c>
      <c r="AJ19" s="20">
        <v>0</v>
      </c>
      <c r="AK19" s="11">
        <f t="shared" si="128"/>
        <v>0</v>
      </c>
      <c r="AL19" s="20">
        <v>0</v>
      </c>
      <c r="AM19" s="11">
        <f t="shared" si="128"/>
        <v>0</v>
      </c>
      <c r="AN19" s="20">
        <v>0</v>
      </c>
      <c r="AO19" s="11">
        <f t="shared" si="128"/>
        <v>0</v>
      </c>
      <c r="AP19" s="20">
        <v>0</v>
      </c>
      <c r="AQ19" s="11">
        <f t="shared" si="9"/>
        <v>0</v>
      </c>
    </row>
    <row r="20" spans="1:43" x14ac:dyDescent="0.25">
      <c r="A20" s="9">
        <v>40651</v>
      </c>
      <c r="B20" s="10">
        <v>899</v>
      </c>
      <c r="C20" s="11">
        <f t="shared" si="0"/>
        <v>1783.1665</v>
      </c>
      <c r="D20" s="12">
        <v>373</v>
      </c>
      <c r="E20" s="13">
        <f t="shared" si="0"/>
        <v>739.84550000000002</v>
      </c>
      <c r="F20" s="12">
        <v>44</v>
      </c>
      <c r="G20" s="13">
        <f t="shared" ref="G20" si="129">F20*1.9835</f>
        <v>87.274000000000001</v>
      </c>
      <c r="H20" s="12">
        <v>0</v>
      </c>
      <c r="I20" s="13">
        <f t="shared" ref="I20" si="130">H20*1.9835</f>
        <v>0</v>
      </c>
      <c r="J20" s="12">
        <v>32</v>
      </c>
      <c r="K20" s="13">
        <f t="shared" ref="K20" si="131">J20*1.9835</f>
        <v>63.472000000000001</v>
      </c>
      <c r="L20" s="12">
        <v>48</v>
      </c>
      <c r="M20" s="13">
        <f t="shared" ref="M20" si="132">L20*1.9835</f>
        <v>95.207999999999998</v>
      </c>
      <c r="N20" s="12">
        <v>15</v>
      </c>
      <c r="O20" s="13">
        <f t="shared" ref="O20" si="133">N20*1.9835</f>
        <v>29.752500000000001</v>
      </c>
      <c r="P20" s="12">
        <v>1</v>
      </c>
      <c r="Q20" s="13">
        <f t="shared" ref="Q20" si="134">P20*1.9835</f>
        <v>1.9835</v>
      </c>
      <c r="R20" s="12">
        <v>24</v>
      </c>
      <c r="S20" s="13">
        <f t="shared" ref="S20" si="135">R20*1.9835</f>
        <v>47.603999999999999</v>
      </c>
      <c r="T20" s="12">
        <v>39</v>
      </c>
      <c r="U20" s="13">
        <f t="shared" ref="U20:AO20" si="136">T20*1.9835</f>
        <v>77.356499999999997</v>
      </c>
      <c r="V20" s="21">
        <v>28</v>
      </c>
      <c r="W20" s="13">
        <f t="shared" si="136"/>
        <v>55.538000000000004</v>
      </c>
      <c r="X20" s="21">
        <v>11</v>
      </c>
      <c r="Y20" s="13">
        <f t="shared" si="136"/>
        <v>21.8185</v>
      </c>
      <c r="Z20" s="21">
        <v>0</v>
      </c>
      <c r="AA20" s="13">
        <f t="shared" si="136"/>
        <v>0</v>
      </c>
      <c r="AB20" s="21">
        <v>0</v>
      </c>
      <c r="AC20" s="13">
        <f t="shared" si="136"/>
        <v>0</v>
      </c>
      <c r="AD20" s="21">
        <v>0</v>
      </c>
      <c r="AE20" s="13">
        <f t="shared" si="136"/>
        <v>0</v>
      </c>
      <c r="AF20" s="21">
        <v>1</v>
      </c>
      <c r="AG20" s="13">
        <f t="shared" si="136"/>
        <v>1.9835</v>
      </c>
      <c r="AH20" s="21">
        <v>68</v>
      </c>
      <c r="AI20" s="13">
        <f t="shared" si="136"/>
        <v>134.87800000000001</v>
      </c>
      <c r="AJ20" s="21">
        <v>12</v>
      </c>
      <c r="AK20" s="13">
        <f t="shared" si="136"/>
        <v>23.802</v>
      </c>
      <c r="AL20" s="21">
        <v>34</v>
      </c>
      <c r="AM20" s="13">
        <f t="shared" si="136"/>
        <v>67.439000000000007</v>
      </c>
      <c r="AN20" s="21">
        <v>88</v>
      </c>
      <c r="AO20" s="13">
        <f t="shared" si="136"/>
        <v>174.548</v>
      </c>
      <c r="AP20" s="21">
        <v>88</v>
      </c>
      <c r="AQ20" s="38">
        <f t="shared" si="9"/>
        <v>174.548</v>
      </c>
    </row>
    <row r="21" spans="1:43" x14ac:dyDescent="0.25">
      <c r="A21" s="9">
        <v>40652</v>
      </c>
      <c r="B21" s="10">
        <v>897</v>
      </c>
      <c r="C21" s="11">
        <f t="shared" si="0"/>
        <v>1779.1994999999999</v>
      </c>
      <c r="D21" s="12">
        <v>339</v>
      </c>
      <c r="E21" s="13">
        <f t="shared" si="0"/>
        <v>672.40650000000005</v>
      </c>
      <c r="F21" s="12">
        <v>44</v>
      </c>
      <c r="G21" s="13">
        <f t="shared" ref="G21" si="137">F21*1.9835</f>
        <v>87.274000000000001</v>
      </c>
      <c r="H21" s="12">
        <v>0</v>
      </c>
      <c r="I21" s="13">
        <f t="shared" ref="I21" si="138">H21*1.9835</f>
        <v>0</v>
      </c>
      <c r="J21" s="12">
        <v>31</v>
      </c>
      <c r="K21" s="13">
        <f t="shared" ref="K21" si="139">J21*1.9835</f>
        <v>61.488500000000002</v>
      </c>
      <c r="L21" s="12">
        <v>46</v>
      </c>
      <c r="M21" s="13">
        <f t="shared" ref="M21" si="140">L21*1.9835</f>
        <v>91.241</v>
      </c>
      <c r="N21" s="12">
        <v>8</v>
      </c>
      <c r="O21" s="13">
        <f t="shared" ref="O21" si="141">N21*1.9835</f>
        <v>15.868</v>
      </c>
      <c r="P21" s="12">
        <v>20</v>
      </c>
      <c r="Q21" s="13">
        <f t="shared" ref="Q21" si="142">P21*1.9835</f>
        <v>39.67</v>
      </c>
      <c r="R21" s="12">
        <v>22</v>
      </c>
      <c r="S21" s="13">
        <f t="shared" ref="S21" si="143">R21*1.9835</f>
        <v>43.637</v>
      </c>
      <c r="T21" s="12">
        <v>43</v>
      </c>
      <c r="U21" s="13">
        <f t="shared" ref="U21:AO21" si="144">T21*1.9835</f>
        <v>85.290500000000009</v>
      </c>
      <c r="V21" s="21">
        <v>28</v>
      </c>
      <c r="W21" s="13">
        <f t="shared" si="144"/>
        <v>55.538000000000004</v>
      </c>
      <c r="X21" s="21">
        <v>11</v>
      </c>
      <c r="Y21" s="13">
        <f t="shared" si="144"/>
        <v>21.8185</v>
      </c>
      <c r="Z21" s="21">
        <v>0</v>
      </c>
      <c r="AA21" s="13">
        <f t="shared" si="144"/>
        <v>0</v>
      </c>
      <c r="AB21" s="21">
        <v>0</v>
      </c>
      <c r="AC21" s="13">
        <f t="shared" si="144"/>
        <v>0</v>
      </c>
      <c r="AD21" s="21">
        <v>0</v>
      </c>
      <c r="AE21" s="13">
        <f t="shared" si="144"/>
        <v>0</v>
      </c>
      <c r="AF21" s="21">
        <v>4</v>
      </c>
      <c r="AG21" s="13">
        <f t="shared" si="144"/>
        <v>7.9340000000000002</v>
      </c>
      <c r="AH21" s="21">
        <v>109</v>
      </c>
      <c r="AI21" s="13">
        <f t="shared" si="144"/>
        <v>216.20150000000001</v>
      </c>
      <c r="AJ21" s="21">
        <v>21</v>
      </c>
      <c r="AK21" s="13">
        <f t="shared" si="144"/>
        <v>41.653500000000001</v>
      </c>
      <c r="AL21" s="21">
        <v>69</v>
      </c>
      <c r="AM21" s="13">
        <f t="shared" si="144"/>
        <v>136.86150000000001</v>
      </c>
      <c r="AN21" s="21">
        <v>84</v>
      </c>
      <c r="AO21" s="13">
        <f t="shared" si="144"/>
        <v>166.614</v>
      </c>
      <c r="AP21" s="21">
        <v>84</v>
      </c>
      <c r="AQ21" s="38">
        <f t="shared" si="9"/>
        <v>166.614</v>
      </c>
    </row>
    <row r="22" spans="1:43" x14ac:dyDescent="0.25">
      <c r="A22" s="9">
        <v>40653</v>
      </c>
      <c r="B22" s="10">
        <v>832</v>
      </c>
      <c r="C22" s="11">
        <f t="shared" si="0"/>
        <v>1650.2719999999999</v>
      </c>
      <c r="D22" s="12">
        <v>289</v>
      </c>
      <c r="E22" s="13">
        <f t="shared" si="0"/>
        <v>573.23149999999998</v>
      </c>
      <c r="F22" s="12">
        <v>44</v>
      </c>
      <c r="G22" s="13">
        <f t="shared" ref="G22" si="145">F22*1.9835</f>
        <v>87.274000000000001</v>
      </c>
      <c r="H22" s="12">
        <v>2</v>
      </c>
      <c r="I22" s="13">
        <f t="shared" ref="I22" si="146">H22*1.9835</f>
        <v>3.9670000000000001</v>
      </c>
      <c r="J22" s="12">
        <v>23</v>
      </c>
      <c r="K22" s="13">
        <f t="shared" ref="K22" si="147">J22*1.9835</f>
        <v>45.6205</v>
      </c>
      <c r="L22" s="12">
        <v>40</v>
      </c>
      <c r="M22" s="13">
        <f t="shared" ref="M22" si="148">L22*1.9835</f>
        <v>79.34</v>
      </c>
      <c r="N22" s="12">
        <v>16</v>
      </c>
      <c r="O22" s="13">
        <f t="shared" ref="O22" si="149">N22*1.9835</f>
        <v>31.736000000000001</v>
      </c>
      <c r="P22" s="12">
        <v>0</v>
      </c>
      <c r="Q22" s="13">
        <f t="shared" ref="Q22" si="150">P22*1.9835</f>
        <v>0</v>
      </c>
      <c r="R22" s="12">
        <v>17</v>
      </c>
      <c r="S22" s="13">
        <f t="shared" ref="S22" si="151">R22*1.9835</f>
        <v>33.719500000000004</v>
      </c>
      <c r="T22" s="12">
        <v>43</v>
      </c>
      <c r="U22" s="13">
        <f t="shared" ref="U22:AO22" si="152">T22*1.9835</f>
        <v>85.290500000000009</v>
      </c>
      <c r="V22" s="21">
        <v>28</v>
      </c>
      <c r="W22" s="13">
        <f t="shared" si="152"/>
        <v>55.538000000000004</v>
      </c>
      <c r="X22" s="21">
        <v>7</v>
      </c>
      <c r="Y22" s="13">
        <f t="shared" si="152"/>
        <v>13.884500000000001</v>
      </c>
      <c r="Z22" s="21">
        <v>0</v>
      </c>
      <c r="AA22" s="13">
        <f t="shared" si="152"/>
        <v>0</v>
      </c>
      <c r="AB22" s="21">
        <v>0</v>
      </c>
      <c r="AC22" s="13">
        <f t="shared" si="152"/>
        <v>0</v>
      </c>
      <c r="AD22" s="21">
        <v>0</v>
      </c>
      <c r="AE22" s="13">
        <f t="shared" si="152"/>
        <v>0</v>
      </c>
      <c r="AF22" s="21">
        <v>4</v>
      </c>
      <c r="AG22" s="13">
        <f t="shared" si="152"/>
        <v>7.9340000000000002</v>
      </c>
      <c r="AH22" s="21">
        <v>102</v>
      </c>
      <c r="AI22" s="13">
        <f t="shared" si="152"/>
        <v>202.31700000000001</v>
      </c>
      <c r="AJ22" s="21">
        <v>21</v>
      </c>
      <c r="AK22" s="13">
        <f t="shared" si="152"/>
        <v>41.653500000000001</v>
      </c>
      <c r="AL22" s="21">
        <v>70</v>
      </c>
      <c r="AM22" s="13">
        <f t="shared" si="152"/>
        <v>138.845</v>
      </c>
      <c r="AN22" s="21">
        <v>106</v>
      </c>
      <c r="AO22" s="13">
        <f t="shared" si="152"/>
        <v>210.251</v>
      </c>
      <c r="AP22" s="21">
        <v>106</v>
      </c>
      <c r="AQ22" s="38">
        <f t="shared" si="9"/>
        <v>210.251</v>
      </c>
    </row>
    <row r="23" spans="1:43" x14ac:dyDescent="0.25">
      <c r="A23" s="9">
        <v>40654</v>
      </c>
      <c r="B23" s="10">
        <v>627</v>
      </c>
      <c r="C23" s="11">
        <f t="shared" si="0"/>
        <v>1243.6545000000001</v>
      </c>
      <c r="D23" s="12">
        <v>291</v>
      </c>
      <c r="E23" s="13">
        <f t="shared" si="0"/>
        <v>577.19849999999997</v>
      </c>
      <c r="F23" s="12">
        <v>44</v>
      </c>
      <c r="G23" s="13">
        <f t="shared" ref="G23" si="153">F23*1.9835</f>
        <v>87.274000000000001</v>
      </c>
      <c r="H23" s="12">
        <v>5</v>
      </c>
      <c r="I23" s="13">
        <f t="shared" ref="I23" si="154">H23*1.9835</f>
        <v>9.9175000000000004</v>
      </c>
      <c r="J23" s="12">
        <v>23</v>
      </c>
      <c r="K23" s="13">
        <f t="shared" ref="K23" si="155">J23*1.9835</f>
        <v>45.6205</v>
      </c>
      <c r="L23" s="12">
        <v>41</v>
      </c>
      <c r="M23" s="13">
        <f t="shared" ref="M23" si="156">L23*1.9835</f>
        <v>81.323499999999996</v>
      </c>
      <c r="N23" s="12">
        <v>24</v>
      </c>
      <c r="O23" s="13">
        <f t="shared" ref="O23" si="157">N23*1.9835</f>
        <v>47.603999999999999</v>
      </c>
      <c r="P23" s="12">
        <v>25</v>
      </c>
      <c r="Q23" s="13">
        <f t="shared" ref="Q23" si="158">P23*1.9835</f>
        <v>49.587499999999999</v>
      </c>
      <c r="R23" s="12">
        <v>28</v>
      </c>
      <c r="S23" s="13">
        <f t="shared" ref="S23" si="159">R23*1.9835</f>
        <v>55.538000000000004</v>
      </c>
      <c r="T23" s="12">
        <v>42</v>
      </c>
      <c r="U23" s="13">
        <f t="shared" ref="U23:AO23" si="160">T23*1.9835</f>
        <v>83.307000000000002</v>
      </c>
      <c r="V23" s="21">
        <v>29</v>
      </c>
      <c r="W23" s="13">
        <f t="shared" si="160"/>
        <v>57.521500000000003</v>
      </c>
      <c r="X23" s="21">
        <v>11</v>
      </c>
      <c r="Y23" s="13">
        <f t="shared" si="160"/>
        <v>21.8185</v>
      </c>
      <c r="Z23" s="21">
        <v>11</v>
      </c>
      <c r="AA23" s="13">
        <f t="shared" si="160"/>
        <v>21.8185</v>
      </c>
      <c r="AB23" s="21">
        <v>0</v>
      </c>
      <c r="AC23" s="13">
        <f t="shared" si="160"/>
        <v>0</v>
      </c>
      <c r="AD23" s="21">
        <v>0</v>
      </c>
      <c r="AE23" s="13">
        <f t="shared" si="160"/>
        <v>0</v>
      </c>
      <c r="AF23" s="21">
        <v>4</v>
      </c>
      <c r="AG23" s="13">
        <f t="shared" si="160"/>
        <v>7.9340000000000002</v>
      </c>
      <c r="AH23" s="21">
        <v>90</v>
      </c>
      <c r="AI23" s="13">
        <f t="shared" si="160"/>
        <v>178.51500000000001</v>
      </c>
      <c r="AJ23" s="21">
        <v>16</v>
      </c>
      <c r="AK23" s="13">
        <f t="shared" si="160"/>
        <v>31.736000000000001</v>
      </c>
      <c r="AL23" s="21">
        <v>52</v>
      </c>
      <c r="AM23" s="13">
        <f t="shared" si="160"/>
        <v>103.142</v>
      </c>
      <c r="AN23" s="21">
        <v>116</v>
      </c>
      <c r="AO23" s="13">
        <f t="shared" si="160"/>
        <v>230.08600000000001</v>
      </c>
      <c r="AP23" s="21">
        <v>116</v>
      </c>
      <c r="AQ23" s="38">
        <f t="shared" si="9"/>
        <v>230.08600000000001</v>
      </c>
    </row>
    <row r="24" spans="1:43" x14ac:dyDescent="0.25">
      <c r="A24" s="9">
        <v>40655</v>
      </c>
      <c r="B24" s="10">
        <v>899</v>
      </c>
      <c r="C24" s="11">
        <f t="shared" si="0"/>
        <v>1783.1665</v>
      </c>
      <c r="D24" s="12">
        <v>291</v>
      </c>
      <c r="E24" s="13">
        <f t="shared" si="0"/>
        <v>577.19849999999997</v>
      </c>
      <c r="F24" s="12">
        <v>45</v>
      </c>
      <c r="G24" s="13">
        <f t="shared" ref="G24" si="161">F24*1.9835</f>
        <v>89.257500000000007</v>
      </c>
      <c r="H24" s="12">
        <v>6</v>
      </c>
      <c r="I24" s="13">
        <f t="shared" ref="I24" si="162">H24*1.9835</f>
        <v>11.901</v>
      </c>
      <c r="J24" s="12">
        <v>25</v>
      </c>
      <c r="K24" s="13">
        <f t="shared" ref="K24" si="163">J24*1.9835</f>
        <v>49.587499999999999</v>
      </c>
      <c r="L24" s="12">
        <v>45</v>
      </c>
      <c r="M24" s="13">
        <f t="shared" ref="M24" si="164">L24*1.9835</f>
        <v>89.257500000000007</v>
      </c>
      <c r="N24" s="12">
        <v>21</v>
      </c>
      <c r="O24" s="13">
        <f t="shared" ref="O24" si="165">N24*1.9835</f>
        <v>41.653500000000001</v>
      </c>
      <c r="P24" s="12">
        <v>22</v>
      </c>
      <c r="Q24" s="13">
        <f t="shared" ref="Q24" si="166">P24*1.9835</f>
        <v>43.637</v>
      </c>
      <c r="R24" s="12">
        <v>43</v>
      </c>
      <c r="S24" s="13">
        <f t="shared" ref="S24" si="167">R24*1.9835</f>
        <v>85.290500000000009</v>
      </c>
      <c r="T24" s="12">
        <v>38</v>
      </c>
      <c r="U24" s="13">
        <f t="shared" ref="U24:AO24" si="168">T24*1.9835</f>
        <v>75.373000000000005</v>
      </c>
      <c r="V24" s="21">
        <v>30</v>
      </c>
      <c r="W24" s="13">
        <f t="shared" si="168"/>
        <v>59.505000000000003</v>
      </c>
      <c r="X24" s="21">
        <v>15</v>
      </c>
      <c r="Y24" s="13">
        <f t="shared" si="168"/>
        <v>29.752500000000001</v>
      </c>
      <c r="Z24" s="21">
        <v>18</v>
      </c>
      <c r="AA24" s="13">
        <f t="shared" si="168"/>
        <v>35.703000000000003</v>
      </c>
      <c r="AB24" s="21">
        <v>19</v>
      </c>
      <c r="AC24" s="13">
        <f t="shared" si="168"/>
        <v>37.686500000000002</v>
      </c>
      <c r="AD24" s="21">
        <v>46</v>
      </c>
      <c r="AE24" s="13">
        <f t="shared" si="168"/>
        <v>91.241</v>
      </c>
      <c r="AF24" s="21">
        <v>6</v>
      </c>
      <c r="AG24" s="13">
        <f t="shared" si="168"/>
        <v>11.901</v>
      </c>
      <c r="AH24" s="21">
        <v>91</v>
      </c>
      <c r="AI24" s="13">
        <f t="shared" si="168"/>
        <v>180.49850000000001</v>
      </c>
      <c r="AJ24" s="21">
        <v>7</v>
      </c>
      <c r="AK24" s="13">
        <f t="shared" si="168"/>
        <v>13.884500000000001</v>
      </c>
      <c r="AL24" s="21">
        <v>40</v>
      </c>
      <c r="AM24" s="13">
        <f t="shared" si="168"/>
        <v>79.34</v>
      </c>
      <c r="AN24" s="21">
        <v>119</v>
      </c>
      <c r="AO24" s="13">
        <f t="shared" si="168"/>
        <v>236.03650000000002</v>
      </c>
      <c r="AP24" s="21">
        <v>119</v>
      </c>
      <c r="AQ24" s="38">
        <f t="shared" si="9"/>
        <v>236.03650000000002</v>
      </c>
    </row>
    <row r="25" spans="1:43" x14ac:dyDescent="0.25">
      <c r="A25" s="9">
        <v>40656</v>
      </c>
      <c r="B25" s="10">
        <v>901</v>
      </c>
      <c r="C25" s="11">
        <f t="shared" si="0"/>
        <v>1787.1335000000001</v>
      </c>
      <c r="D25" s="12">
        <v>286</v>
      </c>
      <c r="E25" s="13">
        <f t="shared" si="0"/>
        <v>567.28100000000006</v>
      </c>
      <c r="F25" s="12">
        <v>44</v>
      </c>
      <c r="G25" s="13">
        <f t="shared" ref="G25" si="169">F25*1.9835</f>
        <v>87.274000000000001</v>
      </c>
      <c r="H25" s="12">
        <v>5</v>
      </c>
      <c r="I25" s="13">
        <f t="shared" ref="I25" si="170">H25*1.9835</f>
        <v>9.9175000000000004</v>
      </c>
      <c r="J25" s="12">
        <v>29</v>
      </c>
      <c r="K25" s="13">
        <f t="shared" ref="K25" si="171">J25*1.9835</f>
        <v>57.521500000000003</v>
      </c>
      <c r="L25" s="12">
        <v>44</v>
      </c>
      <c r="M25" s="13">
        <f t="shared" ref="M25" si="172">L25*1.9835</f>
        <v>87.274000000000001</v>
      </c>
      <c r="N25" s="12">
        <v>19</v>
      </c>
      <c r="O25" s="13">
        <f t="shared" ref="O25" si="173">N25*1.9835</f>
        <v>37.686500000000002</v>
      </c>
      <c r="P25" s="12">
        <v>28</v>
      </c>
      <c r="Q25" s="13">
        <f t="shared" ref="Q25" si="174">P25*1.9835</f>
        <v>55.538000000000004</v>
      </c>
      <c r="R25" s="12">
        <v>36</v>
      </c>
      <c r="S25" s="13">
        <f t="shared" ref="S25" si="175">R25*1.9835</f>
        <v>71.406000000000006</v>
      </c>
      <c r="T25" s="12">
        <v>27</v>
      </c>
      <c r="U25" s="13">
        <f t="shared" ref="U25:AO25" si="176">T25*1.9835</f>
        <v>53.554500000000004</v>
      </c>
      <c r="V25" s="21">
        <v>30</v>
      </c>
      <c r="W25" s="13">
        <f t="shared" si="176"/>
        <v>59.505000000000003</v>
      </c>
      <c r="X25" s="21">
        <v>13</v>
      </c>
      <c r="Y25" s="13">
        <f t="shared" si="176"/>
        <v>25.785499999999999</v>
      </c>
      <c r="Z25" s="21">
        <v>28</v>
      </c>
      <c r="AA25" s="13">
        <f t="shared" si="176"/>
        <v>55.538000000000004</v>
      </c>
      <c r="AB25" s="21">
        <v>35</v>
      </c>
      <c r="AC25" s="13">
        <f t="shared" si="176"/>
        <v>69.422499999999999</v>
      </c>
      <c r="AD25" s="21">
        <v>68</v>
      </c>
      <c r="AE25" s="13">
        <f t="shared" si="176"/>
        <v>134.87800000000001</v>
      </c>
      <c r="AF25" s="21">
        <v>4</v>
      </c>
      <c r="AG25" s="13">
        <f t="shared" si="176"/>
        <v>7.9340000000000002</v>
      </c>
      <c r="AH25" s="21">
        <v>89</v>
      </c>
      <c r="AI25" s="13">
        <f t="shared" si="176"/>
        <v>176.53149999999999</v>
      </c>
      <c r="AJ25" s="21">
        <v>7</v>
      </c>
      <c r="AK25" s="13">
        <f t="shared" si="176"/>
        <v>13.884500000000001</v>
      </c>
      <c r="AL25" s="21">
        <v>40</v>
      </c>
      <c r="AM25" s="13">
        <f t="shared" si="176"/>
        <v>79.34</v>
      </c>
      <c r="AN25" s="21">
        <v>121</v>
      </c>
      <c r="AO25" s="13">
        <f t="shared" si="176"/>
        <v>240.0035</v>
      </c>
      <c r="AP25" s="21">
        <v>121</v>
      </c>
      <c r="AQ25" s="38">
        <f t="shared" si="9"/>
        <v>240.0035</v>
      </c>
    </row>
    <row r="26" spans="1:43" x14ac:dyDescent="0.25">
      <c r="A26" s="9">
        <v>40657</v>
      </c>
      <c r="B26" s="10">
        <v>899</v>
      </c>
      <c r="C26" s="11">
        <f t="shared" si="0"/>
        <v>1783.1665</v>
      </c>
      <c r="D26" s="12">
        <v>287</v>
      </c>
      <c r="E26" s="13">
        <f t="shared" si="0"/>
        <v>569.2645</v>
      </c>
      <c r="F26" s="12">
        <v>44</v>
      </c>
      <c r="G26" s="13">
        <f t="shared" ref="G26" si="177">F26*1.9835</f>
        <v>87.274000000000001</v>
      </c>
      <c r="H26" s="12">
        <v>8</v>
      </c>
      <c r="I26" s="13">
        <f t="shared" ref="I26" si="178">H26*1.9835</f>
        <v>15.868</v>
      </c>
      <c r="J26" s="12">
        <v>30</v>
      </c>
      <c r="K26" s="13">
        <f t="shared" ref="K26" si="179">J26*1.9835</f>
        <v>59.505000000000003</v>
      </c>
      <c r="L26" s="12">
        <v>44</v>
      </c>
      <c r="M26" s="13">
        <f t="shared" ref="M26" si="180">L26*1.9835</f>
        <v>87.274000000000001</v>
      </c>
      <c r="N26" s="12">
        <v>18</v>
      </c>
      <c r="O26" s="13">
        <f t="shared" ref="O26" si="181">N26*1.9835</f>
        <v>35.703000000000003</v>
      </c>
      <c r="P26" s="12">
        <v>28</v>
      </c>
      <c r="Q26" s="13">
        <f t="shared" ref="Q26" si="182">P26*1.9835</f>
        <v>55.538000000000004</v>
      </c>
      <c r="R26" s="12">
        <v>32</v>
      </c>
      <c r="S26" s="13">
        <f t="shared" ref="S26" si="183">R26*1.9835</f>
        <v>63.472000000000001</v>
      </c>
      <c r="T26" s="12">
        <v>25</v>
      </c>
      <c r="U26" s="13">
        <f t="shared" ref="U26:AO26" si="184">T26*1.9835</f>
        <v>49.587499999999999</v>
      </c>
      <c r="V26" s="21">
        <v>30</v>
      </c>
      <c r="W26" s="13">
        <f t="shared" si="184"/>
        <v>59.505000000000003</v>
      </c>
      <c r="X26" s="21">
        <v>11</v>
      </c>
      <c r="Y26" s="13">
        <f t="shared" si="184"/>
        <v>21.8185</v>
      </c>
      <c r="Z26" s="21">
        <v>27</v>
      </c>
      <c r="AA26" s="13">
        <f t="shared" si="184"/>
        <v>53.554500000000004</v>
      </c>
      <c r="AB26" s="21">
        <v>40</v>
      </c>
      <c r="AC26" s="13">
        <f t="shared" si="184"/>
        <v>79.34</v>
      </c>
      <c r="AD26" s="21">
        <v>71</v>
      </c>
      <c r="AE26" s="13">
        <f t="shared" si="184"/>
        <v>140.82849999999999</v>
      </c>
      <c r="AF26" s="21">
        <v>3</v>
      </c>
      <c r="AG26" s="13">
        <f t="shared" si="184"/>
        <v>5.9504999999999999</v>
      </c>
      <c r="AH26" s="21">
        <v>89</v>
      </c>
      <c r="AI26" s="13">
        <f t="shared" si="184"/>
        <v>176.53149999999999</v>
      </c>
      <c r="AJ26" s="21">
        <v>7</v>
      </c>
      <c r="AK26" s="13">
        <f t="shared" si="184"/>
        <v>13.884500000000001</v>
      </c>
      <c r="AL26" s="21">
        <v>39</v>
      </c>
      <c r="AM26" s="13">
        <f t="shared" si="184"/>
        <v>77.356499999999997</v>
      </c>
      <c r="AN26" s="21">
        <v>120</v>
      </c>
      <c r="AO26" s="13">
        <f t="shared" si="184"/>
        <v>238.02</v>
      </c>
      <c r="AP26" s="21">
        <v>120</v>
      </c>
      <c r="AQ26" s="38">
        <f t="shared" si="9"/>
        <v>238.02</v>
      </c>
    </row>
    <row r="27" spans="1:43" x14ac:dyDescent="0.25">
      <c r="A27" s="9">
        <v>40658</v>
      </c>
      <c r="B27" s="10">
        <v>901</v>
      </c>
      <c r="C27" s="11">
        <f t="shared" si="0"/>
        <v>1787.1335000000001</v>
      </c>
      <c r="D27" s="12">
        <v>288</v>
      </c>
      <c r="E27" s="13">
        <f t="shared" si="0"/>
        <v>571.24800000000005</v>
      </c>
      <c r="F27" s="12">
        <v>44</v>
      </c>
      <c r="G27" s="13">
        <f t="shared" ref="G27" si="185">F27*1.9835</f>
        <v>87.274000000000001</v>
      </c>
      <c r="H27" s="12">
        <v>8</v>
      </c>
      <c r="I27" s="13">
        <f t="shared" ref="I27" si="186">H27*1.9835</f>
        <v>15.868</v>
      </c>
      <c r="J27" s="12">
        <v>32</v>
      </c>
      <c r="K27" s="13">
        <f t="shared" ref="K27" si="187">J27*1.9835</f>
        <v>63.472000000000001</v>
      </c>
      <c r="L27" s="12">
        <v>46</v>
      </c>
      <c r="M27" s="13">
        <f t="shared" ref="M27" si="188">L27*1.9835</f>
        <v>91.241</v>
      </c>
      <c r="N27" s="12">
        <v>19</v>
      </c>
      <c r="O27" s="13">
        <f t="shared" ref="O27" si="189">N27*1.9835</f>
        <v>37.686500000000002</v>
      </c>
      <c r="P27" s="12">
        <v>29</v>
      </c>
      <c r="Q27" s="13">
        <f t="shared" ref="Q27" si="190">P27*1.9835</f>
        <v>57.521500000000003</v>
      </c>
      <c r="R27" s="12">
        <v>32</v>
      </c>
      <c r="S27" s="13">
        <f t="shared" ref="S27" si="191">R27*1.9835</f>
        <v>63.472000000000001</v>
      </c>
      <c r="T27" s="12">
        <v>28</v>
      </c>
      <c r="U27" s="13">
        <f t="shared" ref="U27:AO27" si="192">T27*1.9835</f>
        <v>55.538000000000004</v>
      </c>
      <c r="V27" s="21">
        <v>30</v>
      </c>
      <c r="W27" s="13">
        <f t="shared" si="192"/>
        <v>59.505000000000003</v>
      </c>
      <c r="X27" s="21">
        <v>11</v>
      </c>
      <c r="Y27" s="13">
        <f t="shared" si="192"/>
        <v>21.8185</v>
      </c>
      <c r="Z27" s="21">
        <v>32</v>
      </c>
      <c r="AA27" s="13">
        <f t="shared" si="192"/>
        <v>63.472000000000001</v>
      </c>
      <c r="AB27" s="21">
        <v>53</v>
      </c>
      <c r="AC27" s="13">
        <f t="shared" si="192"/>
        <v>105.1255</v>
      </c>
      <c r="AD27" s="21">
        <v>75</v>
      </c>
      <c r="AE27" s="13">
        <f t="shared" si="192"/>
        <v>148.76250000000002</v>
      </c>
      <c r="AF27" s="21">
        <v>7</v>
      </c>
      <c r="AG27" s="13">
        <f t="shared" si="192"/>
        <v>13.884500000000001</v>
      </c>
      <c r="AH27" s="21">
        <v>89</v>
      </c>
      <c r="AI27" s="13">
        <f t="shared" si="192"/>
        <v>176.53149999999999</v>
      </c>
      <c r="AJ27" s="21">
        <v>18</v>
      </c>
      <c r="AK27" s="13">
        <f t="shared" si="192"/>
        <v>35.703000000000003</v>
      </c>
      <c r="AL27" s="21">
        <v>26</v>
      </c>
      <c r="AM27" s="13">
        <f t="shared" si="192"/>
        <v>51.570999999999998</v>
      </c>
      <c r="AN27" s="21">
        <v>123</v>
      </c>
      <c r="AO27" s="13">
        <f t="shared" si="192"/>
        <v>243.97050000000002</v>
      </c>
      <c r="AP27" s="21">
        <v>123</v>
      </c>
      <c r="AQ27" s="38">
        <f t="shared" si="9"/>
        <v>243.97050000000002</v>
      </c>
    </row>
    <row r="28" spans="1:43" x14ac:dyDescent="0.25">
      <c r="A28" s="9">
        <v>40659</v>
      </c>
      <c r="B28" s="10">
        <v>904</v>
      </c>
      <c r="C28" s="11">
        <f t="shared" si="0"/>
        <v>1793.0840000000001</v>
      </c>
      <c r="D28" s="12">
        <v>285</v>
      </c>
      <c r="E28" s="13">
        <f t="shared" si="0"/>
        <v>565.29750000000001</v>
      </c>
      <c r="F28" s="12">
        <v>44</v>
      </c>
      <c r="G28" s="13">
        <f t="shared" ref="G28" si="193">F28*1.9835</f>
        <v>87.274000000000001</v>
      </c>
      <c r="H28" s="12">
        <v>10</v>
      </c>
      <c r="I28" s="13">
        <f t="shared" ref="I28" si="194">H28*1.9835</f>
        <v>19.835000000000001</v>
      </c>
      <c r="J28" s="12">
        <v>28</v>
      </c>
      <c r="K28" s="13">
        <f t="shared" ref="K28" si="195">J28*1.9835</f>
        <v>55.538000000000004</v>
      </c>
      <c r="L28" s="12">
        <v>49</v>
      </c>
      <c r="M28" s="13">
        <f t="shared" ref="M28" si="196">L28*1.9835</f>
        <v>97.191500000000005</v>
      </c>
      <c r="N28" s="12">
        <v>18</v>
      </c>
      <c r="O28" s="13">
        <f t="shared" ref="O28" si="197">N28*1.9835</f>
        <v>35.703000000000003</v>
      </c>
      <c r="P28" s="12">
        <v>29</v>
      </c>
      <c r="Q28" s="13">
        <f t="shared" ref="Q28" si="198">P28*1.9835</f>
        <v>57.521500000000003</v>
      </c>
      <c r="R28" s="12">
        <v>31</v>
      </c>
      <c r="S28" s="13">
        <f t="shared" ref="S28" si="199">R28*1.9835</f>
        <v>61.488500000000002</v>
      </c>
      <c r="T28" s="12">
        <v>39</v>
      </c>
      <c r="U28" s="13">
        <f t="shared" ref="U28:AO28" si="200">T28*1.9835</f>
        <v>77.356499999999997</v>
      </c>
      <c r="V28" s="21">
        <v>30</v>
      </c>
      <c r="W28" s="13">
        <f t="shared" si="200"/>
        <v>59.505000000000003</v>
      </c>
      <c r="X28" s="21">
        <v>14</v>
      </c>
      <c r="Y28" s="13">
        <f t="shared" si="200"/>
        <v>27.769000000000002</v>
      </c>
      <c r="Z28" s="21">
        <v>50</v>
      </c>
      <c r="AA28" s="13">
        <f t="shared" si="200"/>
        <v>99.174999999999997</v>
      </c>
      <c r="AB28" s="21">
        <v>42</v>
      </c>
      <c r="AC28" s="13">
        <f t="shared" si="200"/>
        <v>83.307000000000002</v>
      </c>
      <c r="AD28" s="21">
        <v>69</v>
      </c>
      <c r="AE28" s="13">
        <f t="shared" si="200"/>
        <v>136.86150000000001</v>
      </c>
      <c r="AF28" s="21">
        <v>9</v>
      </c>
      <c r="AG28" s="13">
        <f t="shared" si="200"/>
        <v>17.851500000000001</v>
      </c>
      <c r="AH28" s="21">
        <v>89</v>
      </c>
      <c r="AI28" s="13">
        <f t="shared" si="200"/>
        <v>176.53149999999999</v>
      </c>
      <c r="AJ28" s="21">
        <v>28</v>
      </c>
      <c r="AK28" s="13">
        <f t="shared" si="200"/>
        <v>55.538000000000004</v>
      </c>
      <c r="AL28" s="21">
        <v>23</v>
      </c>
      <c r="AM28" s="13">
        <f t="shared" si="200"/>
        <v>45.6205</v>
      </c>
      <c r="AN28" s="21">
        <v>121</v>
      </c>
      <c r="AO28" s="13">
        <f t="shared" si="200"/>
        <v>240.0035</v>
      </c>
      <c r="AP28" s="21">
        <v>121</v>
      </c>
      <c r="AQ28" s="38">
        <f t="shared" si="9"/>
        <v>240.0035</v>
      </c>
    </row>
    <row r="29" spans="1:43" x14ac:dyDescent="0.25">
      <c r="A29" s="9">
        <v>40660</v>
      </c>
      <c r="B29" s="10">
        <v>901</v>
      </c>
      <c r="C29" s="11">
        <f t="shared" si="0"/>
        <v>1787.1335000000001</v>
      </c>
      <c r="D29" s="12">
        <v>274</v>
      </c>
      <c r="E29" s="13">
        <f t="shared" si="0"/>
        <v>543.47900000000004</v>
      </c>
      <c r="F29" s="12">
        <v>41</v>
      </c>
      <c r="G29" s="13">
        <f t="shared" ref="G29" si="201">F29*1.9835</f>
        <v>81.323499999999996</v>
      </c>
      <c r="H29" s="12">
        <v>11</v>
      </c>
      <c r="I29" s="13">
        <f t="shared" ref="I29" si="202">H29*1.9835</f>
        <v>21.8185</v>
      </c>
      <c r="J29" s="12">
        <v>30</v>
      </c>
      <c r="K29" s="13">
        <f t="shared" ref="K29" si="203">J29*1.9835</f>
        <v>59.505000000000003</v>
      </c>
      <c r="L29" s="12">
        <v>51</v>
      </c>
      <c r="M29" s="13">
        <f t="shared" ref="M29" si="204">L29*1.9835</f>
        <v>101.1585</v>
      </c>
      <c r="N29" s="12">
        <v>17</v>
      </c>
      <c r="O29" s="13">
        <f t="shared" ref="O29" si="205">N29*1.9835</f>
        <v>33.719500000000004</v>
      </c>
      <c r="P29" s="12">
        <v>24</v>
      </c>
      <c r="Q29" s="13">
        <f t="shared" ref="Q29" si="206">P29*1.9835</f>
        <v>47.603999999999999</v>
      </c>
      <c r="R29" s="12">
        <v>28</v>
      </c>
      <c r="S29" s="13">
        <f t="shared" ref="S29" si="207">R29*1.9835</f>
        <v>55.538000000000004</v>
      </c>
      <c r="T29" s="12">
        <v>35</v>
      </c>
      <c r="U29" s="13">
        <f t="shared" ref="U29:AO29" si="208">T29*1.9835</f>
        <v>69.422499999999999</v>
      </c>
      <c r="V29" s="21">
        <v>8</v>
      </c>
      <c r="W29" s="13">
        <f t="shared" si="208"/>
        <v>15.868</v>
      </c>
      <c r="X29" s="21">
        <v>14</v>
      </c>
      <c r="Y29" s="13">
        <f t="shared" si="208"/>
        <v>27.769000000000002</v>
      </c>
      <c r="Z29" s="21">
        <v>60</v>
      </c>
      <c r="AA29" s="13">
        <f t="shared" si="208"/>
        <v>119.01</v>
      </c>
      <c r="AB29" s="21">
        <v>28</v>
      </c>
      <c r="AC29" s="13">
        <f t="shared" si="208"/>
        <v>55.538000000000004</v>
      </c>
      <c r="AD29" s="21">
        <v>70</v>
      </c>
      <c r="AE29" s="13">
        <f t="shared" si="208"/>
        <v>138.845</v>
      </c>
      <c r="AF29" s="21">
        <v>7</v>
      </c>
      <c r="AG29" s="13">
        <f t="shared" si="208"/>
        <v>13.884500000000001</v>
      </c>
      <c r="AH29" s="21">
        <v>90</v>
      </c>
      <c r="AI29" s="13">
        <f t="shared" si="208"/>
        <v>178.51500000000001</v>
      </c>
      <c r="AJ29" s="21">
        <v>28</v>
      </c>
      <c r="AK29" s="13">
        <f t="shared" si="208"/>
        <v>55.538000000000004</v>
      </c>
      <c r="AL29" s="21">
        <v>27</v>
      </c>
      <c r="AM29" s="13">
        <f t="shared" si="208"/>
        <v>53.554500000000004</v>
      </c>
      <c r="AN29" s="21">
        <v>127</v>
      </c>
      <c r="AO29" s="13">
        <f t="shared" si="208"/>
        <v>251.90450000000001</v>
      </c>
      <c r="AP29" s="21">
        <v>127</v>
      </c>
      <c r="AQ29" s="38">
        <f t="shared" si="9"/>
        <v>251.90450000000001</v>
      </c>
    </row>
    <row r="30" spans="1:43" x14ac:dyDescent="0.25">
      <c r="A30" s="9">
        <v>40661</v>
      </c>
      <c r="B30" s="10">
        <v>901</v>
      </c>
      <c r="C30" s="11">
        <f t="shared" si="0"/>
        <v>1787.1335000000001</v>
      </c>
      <c r="D30" s="12">
        <v>274</v>
      </c>
      <c r="E30" s="13">
        <f t="shared" si="0"/>
        <v>543.47900000000004</v>
      </c>
      <c r="F30" s="12">
        <v>38</v>
      </c>
      <c r="G30" s="13">
        <f t="shared" ref="G30" si="209">F30*1.9835</f>
        <v>75.373000000000005</v>
      </c>
      <c r="H30" s="12">
        <v>11</v>
      </c>
      <c r="I30" s="13">
        <f t="shared" ref="I30" si="210">H30*1.9835</f>
        <v>21.8185</v>
      </c>
      <c r="J30" s="12">
        <v>25</v>
      </c>
      <c r="K30" s="13">
        <f t="shared" ref="K30" si="211">J30*1.9835</f>
        <v>49.587499999999999</v>
      </c>
      <c r="L30" s="12">
        <v>49</v>
      </c>
      <c r="M30" s="13">
        <f t="shared" ref="M30" si="212">L30*1.9835</f>
        <v>97.191500000000005</v>
      </c>
      <c r="N30" s="12">
        <v>24</v>
      </c>
      <c r="O30" s="13">
        <f t="shared" ref="O30" si="213">N30*1.9835</f>
        <v>47.603999999999999</v>
      </c>
      <c r="P30" s="12">
        <v>18</v>
      </c>
      <c r="Q30" s="13">
        <f t="shared" ref="Q30" si="214">P30*1.9835</f>
        <v>35.703000000000003</v>
      </c>
      <c r="R30" s="12">
        <v>30</v>
      </c>
      <c r="S30" s="13">
        <f t="shared" ref="S30" si="215">R30*1.9835</f>
        <v>59.505000000000003</v>
      </c>
      <c r="T30" s="12">
        <v>35</v>
      </c>
      <c r="U30" s="13">
        <f t="shared" ref="U30:AO30" si="216">T30*1.9835</f>
        <v>69.422499999999999</v>
      </c>
      <c r="V30" s="21">
        <v>18</v>
      </c>
      <c r="W30" s="13">
        <f t="shared" si="216"/>
        <v>35.703000000000003</v>
      </c>
      <c r="X30" s="21">
        <v>13</v>
      </c>
      <c r="Y30" s="13">
        <f t="shared" si="216"/>
        <v>25.785499999999999</v>
      </c>
      <c r="Z30" s="21">
        <v>60</v>
      </c>
      <c r="AA30" s="13">
        <f t="shared" si="216"/>
        <v>119.01</v>
      </c>
      <c r="AB30" s="21">
        <v>28</v>
      </c>
      <c r="AC30" s="13">
        <f t="shared" si="216"/>
        <v>55.538000000000004</v>
      </c>
      <c r="AD30" s="21">
        <v>71</v>
      </c>
      <c r="AE30" s="13">
        <f t="shared" si="216"/>
        <v>140.82849999999999</v>
      </c>
      <c r="AF30" s="21">
        <v>5</v>
      </c>
      <c r="AG30" s="13">
        <f t="shared" si="216"/>
        <v>9.9175000000000004</v>
      </c>
      <c r="AH30" s="21">
        <v>89</v>
      </c>
      <c r="AI30" s="13">
        <f t="shared" si="216"/>
        <v>176.53149999999999</v>
      </c>
      <c r="AJ30" s="21">
        <v>28</v>
      </c>
      <c r="AK30" s="13">
        <f t="shared" si="216"/>
        <v>55.538000000000004</v>
      </c>
      <c r="AL30" s="21">
        <v>26</v>
      </c>
      <c r="AM30" s="13">
        <f t="shared" si="216"/>
        <v>51.570999999999998</v>
      </c>
      <c r="AN30" s="21">
        <v>86</v>
      </c>
      <c r="AO30" s="13">
        <f t="shared" si="216"/>
        <v>170.58100000000002</v>
      </c>
      <c r="AP30" s="21">
        <v>86</v>
      </c>
      <c r="AQ30" s="38">
        <f t="shared" si="9"/>
        <v>170.58100000000002</v>
      </c>
    </row>
    <row r="31" spans="1:43" x14ac:dyDescent="0.25">
      <c r="A31" s="9">
        <v>40662</v>
      </c>
      <c r="B31" s="10">
        <v>899</v>
      </c>
      <c r="C31" s="11">
        <f t="shared" si="0"/>
        <v>1783.1665</v>
      </c>
      <c r="D31" s="12">
        <v>276</v>
      </c>
      <c r="E31" s="13">
        <f t="shared" si="0"/>
        <v>547.44600000000003</v>
      </c>
      <c r="F31" s="12">
        <v>38</v>
      </c>
      <c r="G31" s="13">
        <f t="shared" ref="G31" si="217">F31*1.9835</f>
        <v>75.373000000000005</v>
      </c>
      <c r="H31" s="12">
        <v>14</v>
      </c>
      <c r="I31" s="13">
        <f t="shared" ref="I31" si="218">H31*1.9835</f>
        <v>27.769000000000002</v>
      </c>
      <c r="J31" s="12">
        <v>25</v>
      </c>
      <c r="K31" s="13">
        <f t="shared" ref="K31" si="219">J31*1.9835</f>
        <v>49.587499999999999</v>
      </c>
      <c r="L31" s="12">
        <v>48</v>
      </c>
      <c r="M31" s="13">
        <f t="shared" ref="M31" si="220">L31*1.9835</f>
        <v>95.207999999999998</v>
      </c>
      <c r="N31" s="12">
        <v>28</v>
      </c>
      <c r="O31" s="13">
        <f t="shared" ref="O31" si="221">N31*1.9835</f>
        <v>55.538000000000004</v>
      </c>
      <c r="P31" s="12">
        <v>17</v>
      </c>
      <c r="Q31" s="13">
        <f t="shared" ref="Q31" si="222">P31*1.9835</f>
        <v>33.719500000000004</v>
      </c>
      <c r="R31" s="12">
        <v>30</v>
      </c>
      <c r="S31" s="13">
        <f t="shared" ref="S31" si="223">R31*1.9835</f>
        <v>59.505000000000003</v>
      </c>
      <c r="T31" s="12">
        <v>35</v>
      </c>
      <c r="U31" s="13">
        <f t="shared" ref="U31:AO31" si="224">T31*1.9835</f>
        <v>69.422499999999999</v>
      </c>
      <c r="V31" s="21">
        <v>34</v>
      </c>
      <c r="W31" s="13">
        <f t="shared" si="224"/>
        <v>67.439000000000007</v>
      </c>
      <c r="X31" s="21">
        <v>20</v>
      </c>
      <c r="Y31" s="13">
        <f t="shared" si="224"/>
        <v>39.67</v>
      </c>
      <c r="Z31" s="21">
        <v>60</v>
      </c>
      <c r="AA31" s="13">
        <f t="shared" si="224"/>
        <v>119.01</v>
      </c>
      <c r="AB31" s="21">
        <v>26</v>
      </c>
      <c r="AC31" s="13">
        <f t="shared" si="224"/>
        <v>51.570999999999998</v>
      </c>
      <c r="AD31" s="21">
        <v>71</v>
      </c>
      <c r="AE31" s="13">
        <f t="shared" si="224"/>
        <v>140.82849999999999</v>
      </c>
      <c r="AF31" s="21">
        <v>2</v>
      </c>
      <c r="AG31" s="13">
        <f t="shared" si="224"/>
        <v>3.9670000000000001</v>
      </c>
      <c r="AH31" s="21">
        <v>87</v>
      </c>
      <c r="AI31" s="13">
        <f t="shared" si="224"/>
        <v>172.56450000000001</v>
      </c>
      <c r="AJ31" s="21">
        <v>28</v>
      </c>
      <c r="AK31" s="13">
        <f t="shared" si="224"/>
        <v>55.538000000000004</v>
      </c>
      <c r="AL31" s="21">
        <v>25</v>
      </c>
      <c r="AM31" s="13">
        <f t="shared" si="224"/>
        <v>49.587499999999999</v>
      </c>
      <c r="AN31" s="21">
        <v>47</v>
      </c>
      <c r="AO31" s="13">
        <f t="shared" si="224"/>
        <v>93.224500000000006</v>
      </c>
      <c r="AP31" s="21">
        <v>47</v>
      </c>
      <c r="AQ31" s="38">
        <f t="shared" si="9"/>
        <v>93.224500000000006</v>
      </c>
    </row>
    <row r="32" spans="1:43" x14ac:dyDescent="0.25">
      <c r="A32" s="9">
        <v>40663</v>
      </c>
      <c r="B32" s="10">
        <v>901</v>
      </c>
      <c r="C32" s="11">
        <f t="shared" si="0"/>
        <v>1787.1335000000001</v>
      </c>
      <c r="D32" s="12">
        <v>268</v>
      </c>
      <c r="E32" s="13">
        <f t="shared" si="0"/>
        <v>531.57799999999997</v>
      </c>
      <c r="F32" s="12">
        <v>38</v>
      </c>
      <c r="G32" s="13">
        <f t="shared" ref="G32" si="225">F32*1.9835</f>
        <v>75.373000000000005</v>
      </c>
      <c r="H32" s="12">
        <v>17</v>
      </c>
      <c r="I32" s="13">
        <f t="shared" ref="I32" si="226">H32*1.9835</f>
        <v>33.719500000000004</v>
      </c>
      <c r="J32" s="12">
        <v>26</v>
      </c>
      <c r="K32" s="13">
        <f t="shared" ref="K32" si="227">J32*1.9835</f>
        <v>51.570999999999998</v>
      </c>
      <c r="L32" s="12">
        <v>47</v>
      </c>
      <c r="M32" s="13">
        <f t="shared" ref="M32" si="228">L32*1.9835</f>
        <v>93.224500000000006</v>
      </c>
      <c r="N32" s="12">
        <v>29</v>
      </c>
      <c r="O32" s="13">
        <f t="shared" ref="O32" si="229">N32*1.9835</f>
        <v>57.521500000000003</v>
      </c>
      <c r="P32" s="12">
        <v>15</v>
      </c>
      <c r="Q32" s="13">
        <f t="shared" ref="Q32" si="230">P32*1.9835</f>
        <v>29.752500000000001</v>
      </c>
      <c r="R32" s="12">
        <v>27</v>
      </c>
      <c r="S32" s="13">
        <f t="shared" ref="S32" si="231">R32*1.9835</f>
        <v>53.554500000000004</v>
      </c>
      <c r="T32" s="12">
        <v>35</v>
      </c>
      <c r="U32" s="13">
        <f t="shared" ref="U32:AO32" si="232">T32*1.9835</f>
        <v>69.422499999999999</v>
      </c>
      <c r="V32" s="21">
        <v>0</v>
      </c>
      <c r="W32" s="13">
        <f t="shared" si="232"/>
        <v>0</v>
      </c>
      <c r="X32" s="21">
        <v>25</v>
      </c>
      <c r="Y32" s="13">
        <f t="shared" si="232"/>
        <v>49.587499999999999</v>
      </c>
      <c r="Z32" s="21">
        <v>64</v>
      </c>
      <c r="AA32" s="13">
        <f t="shared" si="232"/>
        <v>126.944</v>
      </c>
      <c r="AB32" s="21">
        <v>25</v>
      </c>
      <c r="AC32" s="13">
        <f t="shared" si="232"/>
        <v>49.587499999999999</v>
      </c>
      <c r="AD32" s="21">
        <v>70</v>
      </c>
      <c r="AE32" s="13">
        <f t="shared" si="232"/>
        <v>138.845</v>
      </c>
      <c r="AF32" s="21">
        <v>1</v>
      </c>
      <c r="AG32" s="13">
        <f t="shared" si="232"/>
        <v>1.9835</v>
      </c>
      <c r="AH32" s="21">
        <v>84</v>
      </c>
      <c r="AI32" s="13">
        <f t="shared" si="232"/>
        <v>166.614</v>
      </c>
      <c r="AJ32" s="21">
        <v>28</v>
      </c>
      <c r="AK32" s="13">
        <f t="shared" si="232"/>
        <v>55.538000000000004</v>
      </c>
      <c r="AL32" s="21">
        <v>24</v>
      </c>
      <c r="AM32" s="13">
        <f t="shared" si="232"/>
        <v>47.603999999999999</v>
      </c>
      <c r="AN32" s="21">
        <v>46</v>
      </c>
      <c r="AO32" s="13">
        <f t="shared" si="232"/>
        <v>91.241</v>
      </c>
      <c r="AP32" s="21">
        <v>46</v>
      </c>
      <c r="AQ32" s="38">
        <f t="shared" si="9"/>
        <v>91.241</v>
      </c>
    </row>
    <row r="33" spans="1:43" x14ac:dyDescent="0.25">
      <c r="A33" s="9">
        <v>40664</v>
      </c>
      <c r="B33" s="10">
        <v>901</v>
      </c>
      <c r="C33" s="11">
        <f t="shared" si="0"/>
        <v>1787.1335000000001</v>
      </c>
      <c r="D33" s="12">
        <v>275</v>
      </c>
      <c r="E33" s="13">
        <f t="shared" si="0"/>
        <v>545.46249999999998</v>
      </c>
      <c r="F33" s="12">
        <v>38</v>
      </c>
      <c r="G33" s="13">
        <f t="shared" ref="G33" si="233">F33*1.9835</f>
        <v>75.373000000000005</v>
      </c>
      <c r="H33" s="12">
        <v>18</v>
      </c>
      <c r="I33" s="13">
        <f t="shared" ref="I33" si="234">H33*1.9835</f>
        <v>35.703000000000003</v>
      </c>
      <c r="J33" s="12">
        <v>25</v>
      </c>
      <c r="K33" s="13">
        <f t="shared" ref="K33" si="235">J33*1.9835</f>
        <v>49.587499999999999</v>
      </c>
      <c r="L33" s="10">
        <v>47</v>
      </c>
      <c r="M33" s="11">
        <f t="shared" ref="M33" si="236">L33*1.9835</f>
        <v>93.224500000000006</v>
      </c>
      <c r="N33" s="12">
        <v>28</v>
      </c>
      <c r="O33" s="13">
        <f t="shared" ref="O33" si="237">N33*1.9835</f>
        <v>55.538000000000004</v>
      </c>
      <c r="P33" s="12">
        <v>16</v>
      </c>
      <c r="Q33" s="13">
        <f t="shared" ref="Q33" si="238">P33*1.9835</f>
        <v>31.736000000000001</v>
      </c>
      <c r="R33" s="12">
        <v>23</v>
      </c>
      <c r="S33" s="13">
        <f t="shared" ref="S33" si="239">R33*1.9835</f>
        <v>45.6205</v>
      </c>
      <c r="T33" s="12">
        <v>37</v>
      </c>
      <c r="U33" s="13">
        <f t="shared" ref="U33:AO33" si="240">T33*1.9835</f>
        <v>73.389499999999998</v>
      </c>
      <c r="V33" s="21">
        <v>21</v>
      </c>
      <c r="W33" s="13">
        <f t="shared" si="240"/>
        <v>41.653500000000001</v>
      </c>
      <c r="X33" s="21">
        <v>23</v>
      </c>
      <c r="Y33" s="13">
        <f t="shared" si="240"/>
        <v>45.6205</v>
      </c>
      <c r="Z33" s="21">
        <v>67</v>
      </c>
      <c r="AA33" s="13">
        <f t="shared" si="240"/>
        <v>132.89449999999999</v>
      </c>
      <c r="AB33" s="21">
        <v>25</v>
      </c>
      <c r="AC33" s="13">
        <f t="shared" si="240"/>
        <v>49.587499999999999</v>
      </c>
      <c r="AD33" s="21">
        <v>71</v>
      </c>
      <c r="AE33" s="13">
        <f t="shared" si="240"/>
        <v>140.82849999999999</v>
      </c>
      <c r="AF33" s="21">
        <v>12</v>
      </c>
      <c r="AG33" s="13">
        <f t="shared" si="240"/>
        <v>23.802</v>
      </c>
      <c r="AH33" s="21">
        <v>82</v>
      </c>
      <c r="AI33" s="13">
        <f t="shared" si="240"/>
        <v>162.64699999999999</v>
      </c>
      <c r="AJ33" s="21">
        <v>28</v>
      </c>
      <c r="AK33" s="13">
        <f t="shared" si="240"/>
        <v>55.538000000000004</v>
      </c>
      <c r="AL33" s="21">
        <v>23</v>
      </c>
      <c r="AM33" s="13">
        <f t="shared" si="240"/>
        <v>45.6205</v>
      </c>
      <c r="AN33" s="21">
        <v>44</v>
      </c>
      <c r="AO33" s="13">
        <f t="shared" si="240"/>
        <v>87.274000000000001</v>
      </c>
      <c r="AP33" s="21">
        <v>44</v>
      </c>
      <c r="AQ33" s="38">
        <f t="shared" si="9"/>
        <v>87.274000000000001</v>
      </c>
    </row>
    <row r="34" spans="1:43" x14ac:dyDescent="0.25">
      <c r="A34" s="9">
        <v>40665</v>
      </c>
      <c r="B34" s="10">
        <v>904</v>
      </c>
      <c r="C34" s="11">
        <f t="shared" si="0"/>
        <v>1793.0840000000001</v>
      </c>
      <c r="D34" s="12">
        <v>267</v>
      </c>
      <c r="E34" s="13">
        <f t="shared" si="0"/>
        <v>529.59450000000004</v>
      </c>
      <c r="F34" s="10">
        <v>38</v>
      </c>
      <c r="G34" s="11">
        <f t="shared" ref="G34" si="241">F34*1.9835</f>
        <v>75.373000000000005</v>
      </c>
      <c r="H34" s="12">
        <v>18</v>
      </c>
      <c r="I34" s="13">
        <f t="shared" ref="I34" si="242">H34*1.9835</f>
        <v>35.703000000000003</v>
      </c>
      <c r="J34" s="12">
        <v>24</v>
      </c>
      <c r="K34" s="13">
        <f t="shared" ref="K34" si="243">J34*1.9835</f>
        <v>47.603999999999999</v>
      </c>
      <c r="L34" s="10">
        <v>47</v>
      </c>
      <c r="M34" s="11">
        <f t="shared" ref="M34" si="244">L34*1.9835</f>
        <v>93.224500000000006</v>
      </c>
      <c r="N34" s="12">
        <v>28</v>
      </c>
      <c r="O34" s="13">
        <f t="shared" ref="O34" si="245">N34*1.9835</f>
        <v>55.538000000000004</v>
      </c>
      <c r="P34" s="10">
        <v>15</v>
      </c>
      <c r="Q34" s="11">
        <f t="shared" ref="Q34" si="246">P34*1.9835</f>
        <v>29.752500000000001</v>
      </c>
      <c r="R34" s="10">
        <v>28</v>
      </c>
      <c r="S34" s="11">
        <f t="shared" ref="S34" si="247">R34*1.9835</f>
        <v>55.538000000000004</v>
      </c>
      <c r="T34" s="12">
        <v>38</v>
      </c>
      <c r="U34" s="13">
        <f t="shared" ref="U34:AO34" si="248">T34*1.9835</f>
        <v>75.373000000000005</v>
      </c>
      <c r="V34" s="21">
        <v>26</v>
      </c>
      <c r="W34" s="13">
        <f t="shared" si="248"/>
        <v>51.570999999999998</v>
      </c>
      <c r="X34" s="21">
        <v>23</v>
      </c>
      <c r="Y34" s="13">
        <f t="shared" si="248"/>
        <v>45.6205</v>
      </c>
      <c r="Z34" s="21">
        <v>67</v>
      </c>
      <c r="AA34" s="13">
        <f t="shared" si="248"/>
        <v>132.89449999999999</v>
      </c>
      <c r="AB34" s="21">
        <v>25</v>
      </c>
      <c r="AC34" s="13">
        <f t="shared" si="248"/>
        <v>49.587499999999999</v>
      </c>
      <c r="AD34" s="21">
        <v>71</v>
      </c>
      <c r="AE34" s="13">
        <f t="shared" si="248"/>
        <v>140.82849999999999</v>
      </c>
      <c r="AF34" s="21">
        <v>20</v>
      </c>
      <c r="AG34" s="13">
        <f t="shared" si="248"/>
        <v>39.67</v>
      </c>
      <c r="AH34" s="21">
        <v>84</v>
      </c>
      <c r="AI34" s="13">
        <f t="shared" si="248"/>
        <v>166.614</v>
      </c>
      <c r="AJ34" s="21">
        <v>28</v>
      </c>
      <c r="AK34" s="13">
        <f t="shared" si="248"/>
        <v>55.538000000000004</v>
      </c>
      <c r="AL34" s="21">
        <v>23</v>
      </c>
      <c r="AM34" s="13">
        <f t="shared" si="248"/>
        <v>45.6205</v>
      </c>
      <c r="AN34" s="21">
        <v>41</v>
      </c>
      <c r="AO34" s="13">
        <f t="shared" si="248"/>
        <v>81.323499999999996</v>
      </c>
      <c r="AP34" s="21">
        <v>41</v>
      </c>
      <c r="AQ34" s="38">
        <f t="shared" si="9"/>
        <v>81.323499999999996</v>
      </c>
    </row>
    <row r="35" spans="1:43" x14ac:dyDescent="0.25">
      <c r="A35" s="9">
        <v>40666</v>
      </c>
      <c r="B35" s="10">
        <v>921</v>
      </c>
      <c r="C35" s="11">
        <f t="shared" si="0"/>
        <v>1826.8035</v>
      </c>
      <c r="D35" s="12">
        <v>281</v>
      </c>
      <c r="E35" s="13">
        <f t="shared" si="0"/>
        <v>557.36350000000004</v>
      </c>
      <c r="F35" s="10">
        <v>35</v>
      </c>
      <c r="G35" s="11">
        <f t="shared" ref="G35" si="249">F35*1.9835</f>
        <v>69.422499999999999</v>
      </c>
      <c r="H35" s="12">
        <v>18</v>
      </c>
      <c r="I35" s="13">
        <f t="shared" ref="I35" si="250">H35*1.9835</f>
        <v>35.703000000000003</v>
      </c>
      <c r="J35" s="12">
        <v>32</v>
      </c>
      <c r="K35" s="13">
        <f t="shared" ref="K35" si="251">J35*1.9835</f>
        <v>63.472000000000001</v>
      </c>
      <c r="L35" s="10">
        <v>50</v>
      </c>
      <c r="M35" s="11">
        <f t="shared" ref="M35" si="252">L35*1.9835</f>
        <v>99.174999999999997</v>
      </c>
      <c r="N35" s="12">
        <v>28</v>
      </c>
      <c r="O35" s="13">
        <f t="shared" ref="O35" si="253">N35*1.9835</f>
        <v>55.538000000000004</v>
      </c>
      <c r="P35" s="10">
        <v>17</v>
      </c>
      <c r="Q35" s="11">
        <f t="shared" ref="Q35" si="254">P35*1.9835</f>
        <v>33.719500000000004</v>
      </c>
      <c r="R35" s="10">
        <v>28</v>
      </c>
      <c r="S35" s="11">
        <f t="shared" ref="S35" si="255">R35*1.9835</f>
        <v>55.538000000000004</v>
      </c>
      <c r="T35" s="12">
        <v>38</v>
      </c>
      <c r="U35" s="13">
        <f t="shared" ref="U35:AO35" si="256">T35*1.9835</f>
        <v>75.373000000000005</v>
      </c>
      <c r="V35" s="21">
        <v>0</v>
      </c>
      <c r="W35" s="13">
        <f t="shared" si="256"/>
        <v>0</v>
      </c>
      <c r="X35" s="21">
        <v>24</v>
      </c>
      <c r="Y35" s="13">
        <f t="shared" si="256"/>
        <v>47.603999999999999</v>
      </c>
      <c r="Z35" s="21">
        <v>70</v>
      </c>
      <c r="AA35" s="13">
        <f t="shared" si="256"/>
        <v>138.845</v>
      </c>
      <c r="AB35" s="21">
        <v>25</v>
      </c>
      <c r="AC35" s="13">
        <f t="shared" si="256"/>
        <v>49.587499999999999</v>
      </c>
      <c r="AD35" s="21">
        <v>71</v>
      </c>
      <c r="AE35" s="13">
        <f t="shared" si="256"/>
        <v>140.82849999999999</v>
      </c>
      <c r="AF35" s="21">
        <v>21</v>
      </c>
      <c r="AG35" s="13">
        <f t="shared" si="256"/>
        <v>41.653500000000001</v>
      </c>
      <c r="AH35" s="21">
        <v>83</v>
      </c>
      <c r="AI35" s="13">
        <f t="shared" si="256"/>
        <v>164.63050000000001</v>
      </c>
      <c r="AJ35" s="21">
        <v>27</v>
      </c>
      <c r="AK35" s="13">
        <f t="shared" si="256"/>
        <v>53.554500000000004</v>
      </c>
      <c r="AL35" s="21">
        <v>23</v>
      </c>
      <c r="AM35" s="13">
        <f t="shared" si="256"/>
        <v>45.6205</v>
      </c>
      <c r="AN35" s="21">
        <v>41</v>
      </c>
      <c r="AO35" s="13">
        <f t="shared" si="256"/>
        <v>81.323499999999996</v>
      </c>
      <c r="AP35" s="21">
        <v>41</v>
      </c>
      <c r="AQ35" s="38">
        <f t="shared" si="9"/>
        <v>81.323499999999996</v>
      </c>
    </row>
    <row r="36" spans="1:43" x14ac:dyDescent="0.25">
      <c r="A36" s="9">
        <v>40667</v>
      </c>
      <c r="B36" s="10">
        <v>921</v>
      </c>
      <c r="C36" s="11">
        <f t="shared" si="0"/>
        <v>1826.8035</v>
      </c>
      <c r="D36" s="12">
        <v>289</v>
      </c>
      <c r="E36" s="13">
        <f t="shared" si="0"/>
        <v>573.23149999999998</v>
      </c>
      <c r="F36" s="10">
        <v>35</v>
      </c>
      <c r="G36" s="11">
        <f t="shared" ref="G36" si="257">F36*1.9835</f>
        <v>69.422499999999999</v>
      </c>
      <c r="H36" s="12">
        <v>4</v>
      </c>
      <c r="I36" s="13">
        <f t="shared" ref="I36" si="258">H36*1.9835</f>
        <v>7.9340000000000002</v>
      </c>
      <c r="J36" s="10">
        <v>38</v>
      </c>
      <c r="K36" s="11">
        <f t="shared" ref="K36" si="259">J36*1.9835</f>
        <v>75.373000000000005</v>
      </c>
      <c r="L36" s="10">
        <v>56</v>
      </c>
      <c r="M36" s="11">
        <f t="shared" ref="M36" si="260">L36*1.9835</f>
        <v>111.07600000000001</v>
      </c>
      <c r="N36" s="12">
        <v>27</v>
      </c>
      <c r="O36" s="13">
        <f t="shared" ref="O36" si="261">N36*1.9835</f>
        <v>53.554500000000004</v>
      </c>
      <c r="P36" s="10">
        <v>18</v>
      </c>
      <c r="Q36" s="11">
        <f t="shared" ref="Q36" si="262">P36*1.9835</f>
        <v>35.703000000000003</v>
      </c>
      <c r="R36" s="10">
        <v>34</v>
      </c>
      <c r="S36" s="11">
        <f t="shared" ref="S36" si="263">R36*1.9835</f>
        <v>67.439000000000007</v>
      </c>
      <c r="T36" s="12">
        <v>38</v>
      </c>
      <c r="U36" s="13">
        <f t="shared" ref="U36:AO36" si="264">T36*1.9835</f>
        <v>75.373000000000005</v>
      </c>
      <c r="V36" s="21">
        <v>0</v>
      </c>
      <c r="W36" s="13">
        <f t="shared" si="264"/>
        <v>0</v>
      </c>
      <c r="X36" s="20">
        <v>24</v>
      </c>
      <c r="Y36" s="11">
        <f t="shared" si="264"/>
        <v>47.603999999999999</v>
      </c>
      <c r="Z36" s="21">
        <v>71</v>
      </c>
      <c r="AA36" s="13">
        <f t="shared" si="264"/>
        <v>140.82849999999999</v>
      </c>
      <c r="AB36" s="21">
        <v>25</v>
      </c>
      <c r="AC36" s="13">
        <f t="shared" si="264"/>
        <v>49.587499999999999</v>
      </c>
      <c r="AD36" s="21">
        <v>71</v>
      </c>
      <c r="AE36" s="13">
        <f t="shared" si="264"/>
        <v>140.82849999999999</v>
      </c>
      <c r="AF36" s="21">
        <v>21</v>
      </c>
      <c r="AG36" s="13">
        <f t="shared" si="264"/>
        <v>41.653500000000001</v>
      </c>
      <c r="AH36" s="21">
        <v>83</v>
      </c>
      <c r="AI36" s="13">
        <f t="shared" si="264"/>
        <v>164.63050000000001</v>
      </c>
      <c r="AJ36" s="21">
        <v>27</v>
      </c>
      <c r="AK36" s="13">
        <f t="shared" si="264"/>
        <v>53.554500000000004</v>
      </c>
      <c r="AL36" s="21">
        <v>23</v>
      </c>
      <c r="AM36" s="13">
        <f t="shared" si="264"/>
        <v>45.6205</v>
      </c>
      <c r="AN36" s="21">
        <v>41</v>
      </c>
      <c r="AO36" s="13">
        <f t="shared" si="264"/>
        <v>81.323499999999996</v>
      </c>
      <c r="AP36" s="21">
        <v>41</v>
      </c>
      <c r="AQ36" s="38">
        <f t="shared" si="9"/>
        <v>81.323499999999996</v>
      </c>
    </row>
    <row r="37" spans="1:43" x14ac:dyDescent="0.25">
      <c r="A37" s="9">
        <v>40668</v>
      </c>
      <c r="B37" s="10">
        <v>921</v>
      </c>
      <c r="C37" s="11">
        <f t="shared" si="0"/>
        <v>1826.8035</v>
      </c>
      <c r="D37" s="12">
        <v>292</v>
      </c>
      <c r="E37" s="13">
        <f t="shared" si="0"/>
        <v>579.18200000000002</v>
      </c>
      <c r="F37" s="10">
        <v>38</v>
      </c>
      <c r="G37" s="11">
        <f t="shared" ref="G37" si="265">F37*1.9835</f>
        <v>75.373000000000005</v>
      </c>
      <c r="H37" s="12">
        <v>2</v>
      </c>
      <c r="I37" s="13">
        <f t="shared" ref="I37" si="266">H37*1.9835</f>
        <v>3.9670000000000001</v>
      </c>
      <c r="J37" s="10">
        <v>35</v>
      </c>
      <c r="K37" s="11">
        <f t="shared" ref="K37" si="267">J37*1.9835</f>
        <v>69.422499999999999</v>
      </c>
      <c r="L37" s="10">
        <v>44</v>
      </c>
      <c r="M37" s="11">
        <f t="shared" ref="M37" si="268">L37*1.9835</f>
        <v>87.274000000000001</v>
      </c>
      <c r="N37" s="12">
        <v>30</v>
      </c>
      <c r="O37" s="13">
        <f t="shared" ref="O37" si="269">N37*1.9835</f>
        <v>59.505000000000003</v>
      </c>
      <c r="P37" s="10">
        <v>17</v>
      </c>
      <c r="Q37" s="11">
        <f t="shared" ref="Q37" si="270">P37*1.9835</f>
        <v>33.719500000000004</v>
      </c>
      <c r="R37" s="10">
        <v>30</v>
      </c>
      <c r="S37" s="11">
        <f t="shared" ref="S37" si="271">R37*1.9835</f>
        <v>59.505000000000003</v>
      </c>
      <c r="T37" s="12">
        <v>38</v>
      </c>
      <c r="U37" s="13">
        <f t="shared" ref="U37:AO37" si="272">T37*1.9835</f>
        <v>75.373000000000005</v>
      </c>
      <c r="V37" s="21">
        <v>0</v>
      </c>
      <c r="W37" s="13">
        <f t="shared" si="272"/>
        <v>0</v>
      </c>
      <c r="X37" s="20">
        <v>25</v>
      </c>
      <c r="Y37" s="11">
        <f t="shared" si="272"/>
        <v>49.587499999999999</v>
      </c>
      <c r="Z37" s="21">
        <v>73</v>
      </c>
      <c r="AA37" s="13">
        <f t="shared" si="272"/>
        <v>144.7955</v>
      </c>
      <c r="AB37" s="21">
        <v>25</v>
      </c>
      <c r="AC37" s="13">
        <f t="shared" si="272"/>
        <v>49.587499999999999</v>
      </c>
      <c r="AD37" s="21">
        <v>71</v>
      </c>
      <c r="AE37" s="13">
        <f t="shared" si="272"/>
        <v>140.82849999999999</v>
      </c>
      <c r="AF37" s="21">
        <v>21</v>
      </c>
      <c r="AG37" s="13">
        <f t="shared" si="272"/>
        <v>41.653500000000001</v>
      </c>
      <c r="AH37" s="21">
        <v>83</v>
      </c>
      <c r="AI37" s="13">
        <f t="shared" si="272"/>
        <v>164.63050000000001</v>
      </c>
      <c r="AJ37" s="21">
        <v>27</v>
      </c>
      <c r="AK37" s="13">
        <f t="shared" si="272"/>
        <v>53.554500000000004</v>
      </c>
      <c r="AL37" s="21">
        <v>23</v>
      </c>
      <c r="AM37" s="13">
        <f t="shared" si="272"/>
        <v>45.6205</v>
      </c>
      <c r="AN37" s="21">
        <v>44</v>
      </c>
      <c r="AO37" s="13">
        <f t="shared" si="272"/>
        <v>87.274000000000001</v>
      </c>
      <c r="AP37" s="21">
        <v>44</v>
      </c>
      <c r="AQ37" s="38">
        <f t="shared" si="9"/>
        <v>87.274000000000001</v>
      </c>
    </row>
    <row r="38" spans="1:43" x14ac:dyDescent="0.25">
      <c r="A38" s="9">
        <v>40669</v>
      </c>
      <c r="B38" s="10">
        <v>921</v>
      </c>
      <c r="C38" s="11">
        <f t="shared" si="0"/>
        <v>1826.8035</v>
      </c>
      <c r="D38" s="12">
        <v>284</v>
      </c>
      <c r="E38" s="13">
        <f t="shared" si="0"/>
        <v>563.31399999999996</v>
      </c>
      <c r="F38" s="10">
        <v>40</v>
      </c>
      <c r="G38" s="11">
        <f t="shared" ref="G38" si="273">F38*1.9835</f>
        <v>79.34</v>
      </c>
      <c r="H38" s="12">
        <v>2</v>
      </c>
      <c r="I38" s="13">
        <f t="shared" ref="I38" si="274">H38*1.9835</f>
        <v>3.9670000000000001</v>
      </c>
      <c r="J38" s="10">
        <v>40</v>
      </c>
      <c r="K38" s="11">
        <f t="shared" ref="K38" si="275">J38*1.9835</f>
        <v>79.34</v>
      </c>
      <c r="L38" s="10">
        <v>45</v>
      </c>
      <c r="M38" s="11">
        <f t="shared" ref="M38" si="276">L38*1.9835</f>
        <v>89.257500000000007</v>
      </c>
      <c r="N38" s="12">
        <v>30</v>
      </c>
      <c r="O38" s="13">
        <f t="shared" ref="O38" si="277">N38*1.9835</f>
        <v>59.505000000000003</v>
      </c>
      <c r="P38" s="10">
        <v>21</v>
      </c>
      <c r="Q38" s="11">
        <f t="shared" ref="Q38" si="278">P38*1.9835</f>
        <v>41.653500000000001</v>
      </c>
      <c r="R38" s="10">
        <v>32</v>
      </c>
      <c r="S38" s="11">
        <f t="shared" ref="S38" si="279">R38*1.9835</f>
        <v>63.472000000000001</v>
      </c>
      <c r="T38" s="12">
        <v>38</v>
      </c>
      <c r="U38" s="13">
        <f t="shared" ref="U38:AO38" si="280">T38*1.9835</f>
        <v>75.373000000000005</v>
      </c>
      <c r="V38" s="21">
        <v>0</v>
      </c>
      <c r="W38" s="13">
        <f t="shared" si="280"/>
        <v>0</v>
      </c>
      <c r="X38" s="20">
        <v>25</v>
      </c>
      <c r="Y38" s="11">
        <f t="shared" si="280"/>
        <v>49.587499999999999</v>
      </c>
      <c r="Z38" s="20">
        <v>71</v>
      </c>
      <c r="AA38" s="11">
        <f t="shared" si="280"/>
        <v>140.82849999999999</v>
      </c>
      <c r="AB38" s="21">
        <v>25</v>
      </c>
      <c r="AC38" s="13">
        <f t="shared" si="280"/>
        <v>49.587499999999999</v>
      </c>
      <c r="AD38" s="21">
        <v>71</v>
      </c>
      <c r="AE38" s="13">
        <f t="shared" si="280"/>
        <v>140.82849999999999</v>
      </c>
      <c r="AF38" s="21">
        <v>21</v>
      </c>
      <c r="AG38" s="13">
        <f t="shared" si="280"/>
        <v>41.653500000000001</v>
      </c>
      <c r="AH38" s="21">
        <v>84</v>
      </c>
      <c r="AI38" s="13">
        <f t="shared" si="280"/>
        <v>166.614</v>
      </c>
      <c r="AJ38" s="21">
        <v>27</v>
      </c>
      <c r="AK38" s="13">
        <f t="shared" si="280"/>
        <v>53.554500000000004</v>
      </c>
      <c r="AL38" s="21">
        <v>23</v>
      </c>
      <c r="AM38" s="13">
        <f t="shared" si="280"/>
        <v>45.6205</v>
      </c>
      <c r="AN38" s="21">
        <v>43</v>
      </c>
      <c r="AO38" s="13">
        <f t="shared" si="280"/>
        <v>85.290500000000009</v>
      </c>
      <c r="AP38" s="21">
        <v>43</v>
      </c>
      <c r="AQ38" s="38">
        <f t="shared" si="9"/>
        <v>85.290500000000009</v>
      </c>
    </row>
    <row r="39" spans="1:43" x14ac:dyDescent="0.25">
      <c r="A39" s="9">
        <v>40670</v>
      </c>
      <c r="B39" s="10">
        <v>923</v>
      </c>
      <c r="C39" s="11">
        <f t="shared" si="0"/>
        <v>1830.7705000000001</v>
      </c>
      <c r="D39" s="12">
        <v>257</v>
      </c>
      <c r="E39" s="13">
        <f t="shared" si="0"/>
        <v>509.7595</v>
      </c>
      <c r="F39" s="10">
        <v>41</v>
      </c>
      <c r="G39" s="11">
        <f t="shared" ref="G39" si="281">F39*1.9835</f>
        <v>81.323499999999996</v>
      </c>
      <c r="H39" s="12">
        <v>2</v>
      </c>
      <c r="I39" s="13">
        <f t="shared" ref="I39" si="282">H39*1.9835</f>
        <v>3.9670000000000001</v>
      </c>
      <c r="J39" s="10">
        <v>54</v>
      </c>
      <c r="K39" s="11">
        <f t="shared" ref="K39" si="283">J39*1.9835</f>
        <v>107.10900000000001</v>
      </c>
      <c r="L39" s="10">
        <v>49</v>
      </c>
      <c r="M39" s="11">
        <f t="shared" ref="M39" si="284">L39*1.9835</f>
        <v>97.191500000000005</v>
      </c>
      <c r="N39" s="12">
        <v>33</v>
      </c>
      <c r="O39" s="13">
        <f t="shared" ref="O39" si="285">N39*1.9835</f>
        <v>65.455500000000001</v>
      </c>
      <c r="P39" s="10">
        <v>41</v>
      </c>
      <c r="Q39" s="11">
        <f t="shared" ref="Q39" si="286">P39*1.9835</f>
        <v>81.323499999999996</v>
      </c>
      <c r="R39" s="10">
        <v>35</v>
      </c>
      <c r="S39" s="11">
        <f t="shared" ref="S39" si="287">R39*1.9835</f>
        <v>69.422499999999999</v>
      </c>
      <c r="T39" s="12">
        <v>38</v>
      </c>
      <c r="U39" s="13">
        <f t="shared" ref="U39:AO39" si="288">T39*1.9835</f>
        <v>75.373000000000005</v>
      </c>
      <c r="V39" s="20">
        <v>0</v>
      </c>
      <c r="W39" s="11">
        <f t="shared" si="288"/>
        <v>0</v>
      </c>
      <c r="X39" s="20">
        <v>24</v>
      </c>
      <c r="Y39" s="11">
        <f t="shared" si="288"/>
        <v>47.603999999999999</v>
      </c>
      <c r="Z39" s="20">
        <v>68</v>
      </c>
      <c r="AA39" s="11">
        <f t="shared" si="288"/>
        <v>134.87800000000001</v>
      </c>
      <c r="AB39" s="21">
        <v>25</v>
      </c>
      <c r="AC39" s="13">
        <f t="shared" si="288"/>
        <v>49.587499999999999</v>
      </c>
      <c r="AD39" s="21">
        <v>71</v>
      </c>
      <c r="AE39" s="13">
        <f t="shared" si="288"/>
        <v>140.82849999999999</v>
      </c>
      <c r="AF39" s="21">
        <v>22</v>
      </c>
      <c r="AG39" s="13">
        <f t="shared" si="288"/>
        <v>43.637</v>
      </c>
      <c r="AH39" s="21">
        <v>84</v>
      </c>
      <c r="AI39" s="13">
        <f t="shared" si="288"/>
        <v>166.614</v>
      </c>
      <c r="AJ39" s="21">
        <v>27</v>
      </c>
      <c r="AK39" s="13">
        <f t="shared" si="288"/>
        <v>53.554500000000004</v>
      </c>
      <c r="AL39" s="21">
        <v>24</v>
      </c>
      <c r="AM39" s="13">
        <f t="shared" si="288"/>
        <v>47.603999999999999</v>
      </c>
      <c r="AN39" s="21">
        <v>40</v>
      </c>
      <c r="AO39" s="13">
        <f t="shared" si="288"/>
        <v>79.34</v>
      </c>
      <c r="AP39" s="21">
        <v>40</v>
      </c>
      <c r="AQ39" s="38">
        <f t="shared" si="9"/>
        <v>79.34</v>
      </c>
    </row>
    <row r="40" spans="1:43" x14ac:dyDescent="0.25">
      <c r="A40" s="9">
        <v>40671</v>
      </c>
      <c r="B40" s="10">
        <v>923</v>
      </c>
      <c r="C40" s="11">
        <f t="shared" si="0"/>
        <v>1830.7705000000001</v>
      </c>
      <c r="D40" s="10">
        <v>267</v>
      </c>
      <c r="E40" s="11">
        <f t="shared" si="0"/>
        <v>529.59450000000004</v>
      </c>
      <c r="F40" s="10">
        <v>42</v>
      </c>
      <c r="G40" s="11">
        <f t="shared" ref="G40" si="289">F40*1.9835</f>
        <v>83.307000000000002</v>
      </c>
      <c r="H40" s="12">
        <v>5</v>
      </c>
      <c r="I40" s="13">
        <f t="shared" ref="I40" si="290">H40*1.9835</f>
        <v>9.9175000000000004</v>
      </c>
      <c r="J40" s="10">
        <v>56</v>
      </c>
      <c r="K40" s="11">
        <f t="shared" ref="K40" si="291">J40*1.9835</f>
        <v>111.07600000000001</v>
      </c>
      <c r="L40" s="10">
        <v>36</v>
      </c>
      <c r="M40" s="11">
        <f t="shared" ref="M40" si="292">L40*1.9835</f>
        <v>71.406000000000006</v>
      </c>
      <c r="N40" s="12">
        <v>31</v>
      </c>
      <c r="O40" s="13">
        <f t="shared" ref="O40" si="293">N40*1.9835</f>
        <v>61.488500000000002</v>
      </c>
      <c r="P40" s="10">
        <v>44</v>
      </c>
      <c r="Q40" s="11">
        <f t="shared" ref="Q40" si="294">P40*1.9835</f>
        <v>87.274000000000001</v>
      </c>
      <c r="R40" s="10">
        <v>33</v>
      </c>
      <c r="S40" s="11">
        <f t="shared" ref="S40" si="295">R40*1.9835</f>
        <v>65.455500000000001</v>
      </c>
      <c r="T40" s="12">
        <v>38</v>
      </c>
      <c r="U40" s="13">
        <f t="shared" ref="U40:AO40" si="296">T40*1.9835</f>
        <v>75.373000000000005</v>
      </c>
      <c r="V40" s="20">
        <v>0</v>
      </c>
      <c r="W40" s="11">
        <f t="shared" si="296"/>
        <v>0</v>
      </c>
      <c r="X40" s="20">
        <v>30</v>
      </c>
      <c r="Y40" s="11">
        <f t="shared" si="296"/>
        <v>59.505000000000003</v>
      </c>
      <c r="Z40" s="20">
        <v>73</v>
      </c>
      <c r="AA40" s="11">
        <f t="shared" si="296"/>
        <v>144.7955</v>
      </c>
      <c r="AB40" s="21">
        <v>26</v>
      </c>
      <c r="AC40" s="13">
        <f t="shared" si="296"/>
        <v>51.570999999999998</v>
      </c>
      <c r="AD40" s="21">
        <v>71</v>
      </c>
      <c r="AE40" s="13">
        <f t="shared" si="296"/>
        <v>140.82849999999999</v>
      </c>
      <c r="AF40" s="21">
        <v>22</v>
      </c>
      <c r="AG40" s="13">
        <f t="shared" si="296"/>
        <v>43.637</v>
      </c>
      <c r="AH40" s="21">
        <v>84</v>
      </c>
      <c r="AI40" s="13">
        <f t="shared" si="296"/>
        <v>166.614</v>
      </c>
      <c r="AJ40" s="21">
        <v>27</v>
      </c>
      <c r="AK40" s="13">
        <f t="shared" si="296"/>
        <v>53.554500000000004</v>
      </c>
      <c r="AL40" s="21">
        <v>47</v>
      </c>
      <c r="AM40" s="13">
        <f t="shared" si="296"/>
        <v>93.224500000000006</v>
      </c>
      <c r="AN40" s="21">
        <v>38</v>
      </c>
      <c r="AO40" s="13">
        <f t="shared" si="296"/>
        <v>75.373000000000005</v>
      </c>
      <c r="AP40" s="21">
        <v>38</v>
      </c>
      <c r="AQ40" s="38">
        <f t="shared" si="9"/>
        <v>75.373000000000005</v>
      </c>
    </row>
    <row r="41" spans="1:43" x14ac:dyDescent="0.25">
      <c r="A41" s="9">
        <v>40672</v>
      </c>
      <c r="B41" s="10">
        <v>974</v>
      </c>
      <c r="C41" s="11">
        <f t="shared" si="0"/>
        <v>1931.9290000000001</v>
      </c>
      <c r="D41" s="10">
        <v>274</v>
      </c>
      <c r="E41" s="11">
        <f t="shared" si="0"/>
        <v>543.47900000000004</v>
      </c>
      <c r="F41" s="10">
        <v>44</v>
      </c>
      <c r="G41" s="11">
        <f t="shared" ref="G41" si="297">F41*1.9835</f>
        <v>87.274000000000001</v>
      </c>
      <c r="H41" s="12">
        <v>11</v>
      </c>
      <c r="I41" s="13">
        <f t="shared" ref="I41" si="298">H41*1.9835</f>
        <v>21.8185</v>
      </c>
      <c r="J41" s="10">
        <v>56</v>
      </c>
      <c r="K41" s="11">
        <f t="shared" ref="K41" si="299">J41*1.9835</f>
        <v>111.07600000000001</v>
      </c>
      <c r="L41" s="10">
        <v>37</v>
      </c>
      <c r="M41" s="11">
        <f t="shared" ref="M41" si="300">L41*1.9835</f>
        <v>73.389499999999998</v>
      </c>
      <c r="N41" s="12">
        <v>45</v>
      </c>
      <c r="O41" s="13">
        <f t="shared" ref="O41" si="301">N41*1.9835</f>
        <v>89.257500000000007</v>
      </c>
      <c r="P41" s="10">
        <v>49</v>
      </c>
      <c r="Q41" s="11">
        <f t="shared" ref="Q41" si="302">P41*1.9835</f>
        <v>97.191500000000005</v>
      </c>
      <c r="R41" s="10">
        <v>33</v>
      </c>
      <c r="S41" s="11">
        <f t="shared" ref="S41" si="303">R41*1.9835</f>
        <v>65.455500000000001</v>
      </c>
      <c r="T41" s="12">
        <v>38</v>
      </c>
      <c r="U41" s="13">
        <f t="shared" ref="U41:AO41" si="304">T41*1.9835</f>
        <v>75.373000000000005</v>
      </c>
      <c r="V41" s="20">
        <v>0</v>
      </c>
      <c r="W41" s="11">
        <f t="shared" si="304"/>
        <v>0</v>
      </c>
      <c r="X41" s="20">
        <v>30</v>
      </c>
      <c r="Y41" s="11">
        <f t="shared" si="304"/>
        <v>59.505000000000003</v>
      </c>
      <c r="Z41" s="20">
        <v>69</v>
      </c>
      <c r="AA41" s="11">
        <f t="shared" si="304"/>
        <v>136.86150000000001</v>
      </c>
      <c r="AB41" s="21">
        <v>26</v>
      </c>
      <c r="AC41" s="13">
        <f t="shared" si="304"/>
        <v>51.570999999999998</v>
      </c>
      <c r="AD41" s="21">
        <v>74</v>
      </c>
      <c r="AE41" s="13">
        <f t="shared" si="304"/>
        <v>146.779</v>
      </c>
      <c r="AF41" s="21">
        <v>23</v>
      </c>
      <c r="AG41" s="13">
        <f t="shared" si="304"/>
        <v>45.6205</v>
      </c>
      <c r="AH41" s="21">
        <v>84</v>
      </c>
      <c r="AI41" s="13">
        <f t="shared" si="304"/>
        <v>166.614</v>
      </c>
      <c r="AJ41" s="21">
        <v>28</v>
      </c>
      <c r="AK41" s="13">
        <f t="shared" si="304"/>
        <v>55.538000000000004</v>
      </c>
      <c r="AL41" s="21">
        <v>60</v>
      </c>
      <c r="AM41" s="13">
        <f t="shared" si="304"/>
        <v>119.01</v>
      </c>
      <c r="AN41" s="21">
        <v>44</v>
      </c>
      <c r="AO41" s="13">
        <f t="shared" si="304"/>
        <v>87.274000000000001</v>
      </c>
      <c r="AP41" s="21">
        <v>44</v>
      </c>
      <c r="AQ41" s="38">
        <f t="shared" si="9"/>
        <v>87.274000000000001</v>
      </c>
    </row>
    <row r="42" spans="1:43" x14ac:dyDescent="0.25">
      <c r="A42" s="9">
        <v>40673</v>
      </c>
      <c r="B42" s="10">
        <v>1064</v>
      </c>
      <c r="C42" s="11">
        <f t="shared" si="0"/>
        <v>2110.444</v>
      </c>
      <c r="D42" s="10">
        <v>265</v>
      </c>
      <c r="E42" s="11">
        <f t="shared" si="0"/>
        <v>525.62750000000005</v>
      </c>
      <c r="F42" s="10">
        <v>51</v>
      </c>
      <c r="G42" s="11">
        <f t="shared" ref="G42" si="305">F42*1.9835</f>
        <v>101.1585</v>
      </c>
      <c r="H42" s="12">
        <v>12</v>
      </c>
      <c r="I42" s="13">
        <f t="shared" ref="I42" si="306">H42*1.9835</f>
        <v>23.802</v>
      </c>
      <c r="J42" s="10">
        <v>58</v>
      </c>
      <c r="K42" s="11">
        <f t="shared" ref="K42" si="307">J42*1.9835</f>
        <v>115.04300000000001</v>
      </c>
      <c r="L42" s="10">
        <v>42</v>
      </c>
      <c r="M42" s="11">
        <f t="shared" ref="M42" si="308">L42*1.9835</f>
        <v>83.307000000000002</v>
      </c>
      <c r="N42" s="12">
        <v>44</v>
      </c>
      <c r="O42" s="13">
        <f t="shared" ref="O42" si="309">N42*1.9835</f>
        <v>87.274000000000001</v>
      </c>
      <c r="P42" s="10">
        <v>52</v>
      </c>
      <c r="Q42" s="11">
        <f t="shared" ref="Q42" si="310">P42*1.9835</f>
        <v>103.142</v>
      </c>
      <c r="R42" s="10">
        <v>30</v>
      </c>
      <c r="S42" s="11">
        <f t="shared" ref="S42" si="311">R42*1.9835</f>
        <v>59.505000000000003</v>
      </c>
      <c r="T42" s="12">
        <v>38</v>
      </c>
      <c r="U42" s="13">
        <f t="shared" ref="U42:AO42" si="312">T42*1.9835</f>
        <v>75.373000000000005</v>
      </c>
      <c r="V42" s="20">
        <v>0</v>
      </c>
      <c r="W42" s="11">
        <f t="shared" si="312"/>
        <v>0</v>
      </c>
      <c r="X42" s="20">
        <v>28</v>
      </c>
      <c r="Y42" s="11">
        <f t="shared" si="312"/>
        <v>55.538000000000004</v>
      </c>
      <c r="Z42" s="20">
        <v>64</v>
      </c>
      <c r="AA42" s="11">
        <f t="shared" si="312"/>
        <v>126.944</v>
      </c>
      <c r="AB42" s="21">
        <v>26</v>
      </c>
      <c r="AC42" s="13">
        <f t="shared" si="312"/>
        <v>51.570999999999998</v>
      </c>
      <c r="AD42" s="21">
        <v>75</v>
      </c>
      <c r="AE42" s="13">
        <f t="shared" si="312"/>
        <v>148.76250000000002</v>
      </c>
      <c r="AF42" s="21">
        <v>23</v>
      </c>
      <c r="AG42" s="13">
        <f t="shared" si="312"/>
        <v>45.6205</v>
      </c>
      <c r="AH42" s="21">
        <v>85</v>
      </c>
      <c r="AI42" s="13">
        <f t="shared" si="312"/>
        <v>168.5975</v>
      </c>
      <c r="AJ42" s="21">
        <v>27</v>
      </c>
      <c r="AK42" s="13">
        <f t="shared" si="312"/>
        <v>53.554500000000004</v>
      </c>
      <c r="AL42" s="21">
        <v>64</v>
      </c>
      <c r="AM42" s="13">
        <f t="shared" si="312"/>
        <v>126.944</v>
      </c>
      <c r="AN42" s="21">
        <v>46</v>
      </c>
      <c r="AO42" s="13">
        <f t="shared" si="312"/>
        <v>91.241</v>
      </c>
      <c r="AP42" s="21">
        <v>46</v>
      </c>
      <c r="AQ42" s="38">
        <f t="shared" si="9"/>
        <v>91.241</v>
      </c>
    </row>
    <row r="43" spans="1:43" x14ac:dyDescent="0.25">
      <c r="A43" s="9">
        <v>40674</v>
      </c>
      <c r="B43" s="10">
        <v>1124</v>
      </c>
      <c r="C43" s="11">
        <f t="shared" si="0"/>
        <v>2229.4540000000002</v>
      </c>
      <c r="D43" s="10">
        <v>290</v>
      </c>
      <c r="E43" s="11">
        <f t="shared" si="0"/>
        <v>575.21500000000003</v>
      </c>
      <c r="F43" s="10">
        <v>52</v>
      </c>
      <c r="G43" s="11">
        <f t="shared" ref="G43" si="313">F43*1.9835</f>
        <v>103.142</v>
      </c>
      <c r="H43" s="12">
        <v>13</v>
      </c>
      <c r="I43" s="13">
        <f t="shared" ref="I43" si="314">H43*1.9835</f>
        <v>25.785499999999999</v>
      </c>
      <c r="J43" s="10">
        <v>57</v>
      </c>
      <c r="K43" s="11">
        <f t="shared" ref="K43" si="315">J43*1.9835</f>
        <v>113.0595</v>
      </c>
      <c r="L43" s="10">
        <v>33</v>
      </c>
      <c r="M43" s="11">
        <f t="shared" ref="M43" si="316">L43*1.9835</f>
        <v>65.455500000000001</v>
      </c>
      <c r="N43" s="12">
        <v>40</v>
      </c>
      <c r="O43" s="13">
        <f t="shared" ref="O43" si="317">N43*1.9835</f>
        <v>79.34</v>
      </c>
      <c r="P43" s="10">
        <v>54</v>
      </c>
      <c r="Q43" s="11">
        <f t="shared" ref="Q43" si="318">P43*1.9835</f>
        <v>107.10900000000001</v>
      </c>
      <c r="R43" s="10">
        <v>39</v>
      </c>
      <c r="S43" s="11">
        <f t="shared" ref="S43" si="319">R43*1.9835</f>
        <v>77.356499999999997</v>
      </c>
      <c r="T43" s="12">
        <v>33</v>
      </c>
      <c r="U43" s="13">
        <f t="shared" ref="U43:AO43" si="320">T43*1.9835</f>
        <v>65.455500000000001</v>
      </c>
      <c r="V43" s="20">
        <v>0</v>
      </c>
      <c r="W43" s="11">
        <f t="shared" si="320"/>
        <v>0</v>
      </c>
      <c r="X43" s="20">
        <v>27</v>
      </c>
      <c r="Y43" s="11">
        <f t="shared" si="320"/>
        <v>53.554500000000004</v>
      </c>
      <c r="Z43" s="20">
        <v>67</v>
      </c>
      <c r="AA43" s="11">
        <f t="shared" si="320"/>
        <v>132.89449999999999</v>
      </c>
      <c r="AB43" s="20">
        <v>26</v>
      </c>
      <c r="AC43" s="11">
        <f t="shared" si="320"/>
        <v>51.570999999999998</v>
      </c>
      <c r="AD43" s="21">
        <v>75</v>
      </c>
      <c r="AE43" s="13">
        <f t="shared" si="320"/>
        <v>148.76250000000002</v>
      </c>
      <c r="AF43" s="21">
        <v>18</v>
      </c>
      <c r="AG43" s="13">
        <f t="shared" si="320"/>
        <v>35.703000000000003</v>
      </c>
      <c r="AH43" s="20">
        <v>85</v>
      </c>
      <c r="AI43" s="11">
        <f t="shared" si="320"/>
        <v>168.5975</v>
      </c>
      <c r="AJ43" s="21">
        <v>27</v>
      </c>
      <c r="AK43" s="13">
        <f t="shared" si="320"/>
        <v>53.554500000000004</v>
      </c>
      <c r="AL43" s="21">
        <v>65</v>
      </c>
      <c r="AM43" s="13">
        <f t="shared" si="320"/>
        <v>128.92750000000001</v>
      </c>
      <c r="AN43" s="21">
        <v>43</v>
      </c>
      <c r="AO43" s="13">
        <f t="shared" si="320"/>
        <v>85.290500000000009</v>
      </c>
      <c r="AP43" s="21">
        <v>43</v>
      </c>
      <c r="AQ43" s="38">
        <f t="shared" si="9"/>
        <v>85.290500000000009</v>
      </c>
    </row>
    <row r="44" spans="1:43" x14ac:dyDescent="0.25">
      <c r="A44" s="9">
        <v>40675</v>
      </c>
      <c r="B44" s="10">
        <v>1142</v>
      </c>
      <c r="C44" s="11">
        <f t="shared" si="0"/>
        <v>2265.1570000000002</v>
      </c>
      <c r="D44" s="10">
        <v>500</v>
      </c>
      <c r="E44" s="11">
        <f t="shared" si="0"/>
        <v>991.75</v>
      </c>
      <c r="F44" s="10">
        <v>53</v>
      </c>
      <c r="G44" s="11">
        <f t="shared" ref="G44" si="321">F44*1.9835</f>
        <v>105.1255</v>
      </c>
      <c r="H44" s="12">
        <v>14</v>
      </c>
      <c r="I44" s="13">
        <f t="shared" ref="I44" si="322">H44*1.9835</f>
        <v>27.769000000000002</v>
      </c>
      <c r="J44" s="10">
        <v>42</v>
      </c>
      <c r="K44" s="11">
        <f t="shared" ref="K44" si="323">J44*1.9835</f>
        <v>83.307000000000002</v>
      </c>
      <c r="L44" s="10">
        <v>35</v>
      </c>
      <c r="M44" s="11">
        <f t="shared" ref="M44" si="324">L44*1.9835</f>
        <v>69.422499999999999</v>
      </c>
      <c r="N44" s="12">
        <v>39</v>
      </c>
      <c r="O44" s="13">
        <f t="shared" ref="O44" si="325">N44*1.9835</f>
        <v>77.356499999999997</v>
      </c>
      <c r="P44" s="10">
        <v>50</v>
      </c>
      <c r="Q44" s="11">
        <f t="shared" ref="Q44" si="326">P44*1.9835</f>
        <v>99.174999999999997</v>
      </c>
      <c r="R44" s="10">
        <v>34</v>
      </c>
      <c r="S44" s="11">
        <f t="shared" ref="S44" si="327">R44*1.9835</f>
        <v>67.439000000000007</v>
      </c>
      <c r="T44" s="12">
        <v>41</v>
      </c>
      <c r="U44" s="13">
        <f t="shared" ref="U44:AO44" si="328">T44*1.9835</f>
        <v>81.323499999999996</v>
      </c>
      <c r="V44" s="20">
        <v>0</v>
      </c>
      <c r="W44" s="11">
        <f t="shared" si="328"/>
        <v>0</v>
      </c>
      <c r="X44" s="20">
        <v>29</v>
      </c>
      <c r="Y44" s="11">
        <f t="shared" si="328"/>
        <v>57.521500000000003</v>
      </c>
      <c r="Z44" s="20">
        <v>75</v>
      </c>
      <c r="AA44" s="11">
        <f t="shared" si="328"/>
        <v>148.76250000000002</v>
      </c>
      <c r="AB44" s="20">
        <v>26</v>
      </c>
      <c r="AC44" s="11">
        <f t="shared" si="328"/>
        <v>51.570999999999998</v>
      </c>
      <c r="AD44" s="21">
        <v>76</v>
      </c>
      <c r="AE44" s="13">
        <f t="shared" si="328"/>
        <v>150.74600000000001</v>
      </c>
      <c r="AF44" s="21">
        <v>6</v>
      </c>
      <c r="AG44" s="13">
        <f t="shared" si="328"/>
        <v>11.901</v>
      </c>
      <c r="AH44" s="20">
        <v>86</v>
      </c>
      <c r="AI44" s="11">
        <f t="shared" si="328"/>
        <v>170.58100000000002</v>
      </c>
      <c r="AJ44" s="21">
        <v>27</v>
      </c>
      <c r="AK44" s="13">
        <f t="shared" si="328"/>
        <v>53.554500000000004</v>
      </c>
      <c r="AL44" s="21">
        <v>71</v>
      </c>
      <c r="AM44" s="13">
        <f t="shared" si="328"/>
        <v>140.82849999999999</v>
      </c>
      <c r="AN44" s="21">
        <v>39</v>
      </c>
      <c r="AO44" s="13">
        <f t="shared" si="328"/>
        <v>77.356499999999997</v>
      </c>
      <c r="AP44" s="21">
        <v>39</v>
      </c>
      <c r="AQ44" s="38">
        <f t="shared" si="9"/>
        <v>77.356499999999997</v>
      </c>
    </row>
    <row r="45" spans="1:43" x14ac:dyDescent="0.25">
      <c r="A45" s="9">
        <v>40676</v>
      </c>
      <c r="B45" s="10">
        <v>1100</v>
      </c>
      <c r="C45" s="11">
        <f t="shared" si="0"/>
        <v>2181.85</v>
      </c>
      <c r="D45" s="10">
        <v>500</v>
      </c>
      <c r="E45" s="11">
        <f t="shared" si="0"/>
        <v>991.75</v>
      </c>
      <c r="F45" s="10">
        <v>54</v>
      </c>
      <c r="G45" s="11">
        <f t="shared" ref="G45" si="329">F45*1.9835</f>
        <v>107.10900000000001</v>
      </c>
      <c r="H45" s="12">
        <v>13</v>
      </c>
      <c r="I45" s="13">
        <f t="shared" ref="I45" si="330">H45*1.9835</f>
        <v>25.785499999999999</v>
      </c>
      <c r="J45" s="10">
        <v>29</v>
      </c>
      <c r="K45" s="11">
        <f t="shared" ref="K45" si="331">J45*1.9835</f>
        <v>57.521500000000003</v>
      </c>
      <c r="L45" s="10">
        <v>29</v>
      </c>
      <c r="M45" s="11">
        <f t="shared" ref="M45" si="332">L45*1.9835</f>
        <v>57.521500000000003</v>
      </c>
      <c r="N45" s="12">
        <v>41</v>
      </c>
      <c r="O45" s="13">
        <f t="shared" ref="O45" si="333">N45*1.9835</f>
        <v>81.323499999999996</v>
      </c>
      <c r="P45" s="10">
        <v>48</v>
      </c>
      <c r="Q45" s="11">
        <f t="shared" ref="Q45" si="334">P45*1.9835</f>
        <v>95.207999999999998</v>
      </c>
      <c r="R45" s="10">
        <v>31</v>
      </c>
      <c r="S45" s="11">
        <f t="shared" ref="S45" si="335">R45*1.9835</f>
        <v>61.488500000000002</v>
      </c>
      <c r="T45" s="12">
        <v>31</v>
      </c>
      <c r="U45" s="13">
        <f t="shared" ref="U45:AO45" si="336">T45*1.9835</f>
        <v>61.488500000000002</v>
      </c>
      <c r="V45" s="20">
        <v>0</v>
      </c>
      <c r="W45" s="11">
        <f t="shared" si="336"/>
        <v>0</v>
      </c>
      <c r="X45" s="20">
        <v>28</v>
      </c>
      <c r="Y45" s="11">
        <f t="shared" si="336"/>
        <v>55.538000000000004</v>
      </c>
      <c r="Z45" s="20">
        <v>74</v>
      </c>
      <c r="AA45" s="11">
        <f t="shared" si="336"/>
        <v>146.779</v>
      </c>
      <c r="AB45" s="20">
        <v>26</v>
      </c>
      <c r="AC45" s="11">
        <f t="shared" si="336"/>
        <v>51.570999999999998</v>
      </c>
      <c r="AD45" s="21">
        <v>76</v>
      </c>
      <c r="AE45" s="13">
        <f t="shared" si="336"/>
        <v>150.74600000000001</v>
      </c>
      <c r="AF45" s="21">
        <v>12</v>
      </c>
      <c r="AG45" s="13">
        <f t="shared" si="336"/>
        <v>23.802</v>
      </c>
      <c r="AH45" s="20">
        <v>86</v>
      </c>
      <c r="AI45" s="11">
        <f t="shared" si="336"/>
        <v>170.58100000000002</v>
      </c>
      <c r="AJ45" s="21">
        <v>24</v>
      </c>
      <c r="AK45" s="13">
        <f t="shared" si="336"/>
        <v>47.603999999999999</v>
      </c>
      <c r="AL45" s="21">
        <v>77</v>
      </c>
      <c r="AM45" s="13">
        <f t="shared" si="336"/>
        <v>152.7295</v>
      </c>
      <c r="AN45" s="21">
        <v>36</v>
      </c>
      <c r="AO45" s="13">
        <f t="shared" si="336"/>
        <v>71.406000000000006</v>
      </c>
      <c r="AP45" s="21">
        <v>36</v>
      </c>
      <c r="AQ45" s="38">
        <f t="shared" si="9"/>
        <v>71.406000000000006</v>
      </c>
    </row>
    <row r="46" spans="1:43" x14ac:dyDescent="0.25">
      <c r="A46" s="9">
        <v>40677</v>
      </c>
      <c r="B46" s="10">
        <v>1098</v>
      </c>
      <c r="C46" s="11">
        <f t="shared" si="0"/>
        <v>2177.8830000000003</v>
      </c>
      <c r="D46" s="10">
        <v>300</v>
      </c>
      <c r="E46" s="11">
        <f t="shared" si="0"/>
        <v>595.05000000000007</v>
      </c>
      <c r="F46" s="10">
        <v>54</v>
      </c>
      <c r="G46" s="11">
        <f t="shared" ref="G46" si="337">F46*1.9835</f>
        <v>107.10900000000001</v>
      </c>
      <c r="H46" s="12">
        <v>12</v>
      </c>
      <c r="I46" s="13">
        <f t="shared" ref="I46" si="338">H46*1.9835</f>
        <v>23.802</v>
      </c>
      <c r="J46" s="10">
        <v>29</v>
      </c>
      <c r="K46" s="11">
        <f t="shared" ref="K46" si="339">J46*1.9835</f>
        <v>57.521500000000003</v>
      </c>
      <c r="L46" s="10">
        <v>23</v>
      </c>
      <c r="M46" s="11">
        <f t="shared" ref="M46" si="340">L46*1.9835</f>
        <v>45.6205</v>
      </c>
      <c r="N46" s="12">
        <v>45</v>
      </c>
      <c r="O46" s="13">
        <f t="shared" ref="O46" si="341">N46*1.9835</f>
        <v>89.257500000000007</v>
      </c>
      <c r="P46" s="10">
        <v>42</v>
      </c>
      <c r="Q46" s="11">
        <f t="shared" ref="Q46" si="342">P46*1.9835</f>
        <v>83.307000000000002</v>
      </c>
      <c r="R46" s="10">
        <v>32</v>
      </c>
      <c r="S46" s="11">
        <f t="shared" ref="S46" si="343">R46*1.9835</f>
        <v>63.472000000000001</v>
      </c>
      <c r="T46" s="10">
        <v>39</v>
      </c>
      <c r="U46" s="11">
        <f t="shared" ref="U46:AO46" si="344">T46*1.9835</f>
        <v>77.356499999999997</v>
      </c>
      <c r="V46" s="20">
        <v>0</v>
      </c>
      <c r="W46" s="11">
        <f t="shared" si="344"/>
        <v>0</v>
      </c>
      <c r="X46" s="20">
        <v>27</v>
      </c>
      <c r="Y46" s="11">
        <f t="shared" si="344"/>
        <v>53.554500000000004</v>
      </c>
      <c r="Z46" s="20">
        <v>73</v>
      </c>
      <c r="AA46" s="11">
        <f t="shared" si="344"/>
        <v>144.7955</v>
      </c>
      <c r="AB46" s="20">
        <v>26</v>
      </c>
      <c r="AC46" s="11">
        <f t="shared" si="344"/>
        <v>51.570999999999998</v>
      </c>
      <c r="AD46" s="21">
        <v>75</v>
      </c>
      <c r="AE46" s="13">
        <f t="shared" si="344"/>
        <v>148.76250000000002</v>
      </c>
      <c r="AF46" s="21">
        <v>18</v>
      </c>
      <c r="AG46" s="13">
        <f t="shared" si="344"/>
        <v>35.703000000000003</v>
      </c>
      <c r="AH46" s="20">
        <v>84</v>
      </c>
      <c r="AI46" s="11">
        <f t="shared" si="344"/>
        <v>166.614</v>
      </c>
      <c r="AJ46" s="21">
        <v>19</v>
      </c>
      <c r="AK46" s="13">
        <f t="shared" si="344"/>
        <v>37.686500000000002</v>
      </c>
      <c r="AL46" s="21">
        <v>78</v>
      </c>
      <c r="AM46" s="13">
        <f t="shared" si="344"/>
        <v>154.71299999999999</v>
      </c>
      <c r="AN46" s="21">
        <v>34</v>
      </c>
      <c r="AO46" s="13">
        <f t="shared" si="344"/>
        <v>67.439000000000007</v>
      </c>
      <c r="AP46" s="21">
        <v>34</v>
      </c>
      <c r="AQ46" s="38">
        <f t="shared" si="9"/>
        <v>67.439000000000007</v>
      </c>
    </row>
    <row r="47" spans="1:43" x14ac:dyDescent="0.25">
      <c r="A47" s="9">
        <v>40678</v>
      </c>
      <c r="B47" s="10">
        <v>1098</v>
      </c>
      <c r="C47" s="11">
        <f t="shared" si="0"/>
        <v>2177.8830000000003</v>
      </c>
      <c r="D47" s="10">
        <v>300</v>
      </c>
      <c r="E47" s="11">
        <f t="shared" si="0"/>
        <v>595.05000000000007</v>
      </c>
      <c r="F47" s="10">
        <v>54</v>
      </c>
      <c r="G47" s="11">
        <f t="shared" ref="G47" si="345">F47*1.9835</f>
        <v>107.10900000000001</v>
      </c>
      <c r="H47" s="12">
        <v>12</v>
      </c>
      <c r="I47" s="13">
        <f t="shared" ref="I47" si="346">H47*1.9835</f>
        <v>23.802</v>
      </c>
      <c r="J47" s="10">
        <v>28</v>
      </c>
      <c r="K47" s="11">
        <f t="shared" ref="K47" si="347">J47*1.9835</f>
        <v>55.538000000000004</v>
      </c>
      <c r="L47" s="10">
        <v>21</v>
      </c>
      <c r="M47" s="11">
        <f t="shared" ref="M47" si="348">L47*1.9835</f>
        <v>41.653500000000001</v>
      </c>
      <c r="N47" s="10">
        <v>44</v>
      </c>
      <c r="O47" s="11">
        <f t="shared" ref="O47" si="349">N47*1.9835</f>
        <v>87.274000000000001</v>
      </c>
      <c r="P47" s="10">
        <v>48</v>
      </c>
      <c r="Q47" s="11">
        <f t="shared" ref="Q47" si="350">P47*1.9835</f>
        <v>95.207999999999998</v>
      </c>
      <c r="R47" s="10">
        <v>45</v>
      </c>
      <c r="S47" s="11">
        <f t="shared" ref="S47" si="351">R47*1.9835</f>
        <v>89.257500000000007</v>
      </c>
      <c r="T47" s="10">
        <v>43</v>
      </c>
      <c r="U47" s="11">
        <f t="shared" ref="U47:AO47" si="352">T47*1.9835</f>
        <v>85.290500000000009</v>
      </c>
      <c r="V47" s="20">
        <v>0</v>
      </c>
      <c r="W47" s="11">
        <f t="shared" si="352"/>
        <v>0</v>
      </c>
      <c r="X47" s="20">
        <v>28</v>
      </c>
      <c r="Y47" s="11">
        <f t="shared" si="352"/>
        <v>55.538000000000004</v>
      </c>
      <c r="Z47" s="20">
        <v>73</v>
      </c>
      <c r="AA47" s="11">
        <f t="shared" si="352"/>
        <v>144.7955</v>
      </c>
      <c r="AB47" s="20">
        <v>26</v>
      </c>
      <c r="AC47" s="11">
        <f t="shared" si="352"/>
        <v>51.570999999999998</v>
      </c>
      <c r="AD47" s="21">
        <v>73</v>
      </c>
      <c r="AE47" s="13">
        <f t="shared" si="352"/>
        <v>144.7955</v>
      </c>
      <c r="AF47" s="21">
        <v>17</v>
      </c>
      <c r="AG47" s="13">
        <f t="shared" si="352"/>
        <v>33.719500000000004</v>
      </c>
      <c r="AH47" s="20">
        <v>80</v>
      </c>
      <c r="AI47" s="11">
        <f t="shared" si="352"/>
        <v>158.68</v>
      </c>
      <c r="AJ47" s="21">
        <v>17</v>
      </c>
      <c r="AK47" s="13">
        <f t="shared" si="352"/>
        <v>33.719500000000004</v>
      </c>
      <c r="AL47" s="21">
        <v>76</v>
      </c>
      <c r="AM47" s="13">
        <f t="shared" si="352"/>
        <v>150.74600000000001</v>
      </c>
      <c r="AN47" s="21">
        <v>39</v>
      </c>
      <c r="AO47" s="13">
        <f t="shared" si="352"/>
        <v>77.356499999999997</v>
      </c>
      <c r="AP47" s="21">
        <v>39</v>
      </c>
      <c r="AQ47" s="38">
        <f t="shared" si="9"/>
        <v>77.356499999999997</v>
      </c>
    </row>
    <row r="48" spans="1:43" x14ac:dyDescent="0.25">
      <c r="A48" s="9">
        <v>40679</v>
      </c>
      <c r="B48" s="10">
        <v>1098</v>
      </c>
      <c r="C48" s="11">
        <f t="shared" si="0"/>
        <v>2177.8830000000003</v>
      </c>
      <c r="D48" s="10">
        <v>500</v>
      </c>
      <c r="E48" s="11">
        <f t="shared" si="0"/>
        <v>991.75</v>
      </c>
      <c r="F48" s="10">
        <v>54</v>
      </c>
      <c r="G48" s="11">
        <f t="shared" ref="G48" si="353">F48*1.9835</f>
        <v>107.10900000000001</v>
      </c>
      <c r="H48" s="14">
        <v>13</v>
      </c>
      <c r="I48" s="15">
        <f t="shared" ref="I48" si="354">H48*1.9835</f>
        <v>25.785499999999999</v>
      </c>
      <c r="J48" s="10">
        <v>29</v>
      </c>
      <c r="K48" s="11">
        <f t="shared" ref="K48" si="355">J48*1.9835</f>
        <v>57.521500000000003</v>
      </c>
      <c r="L48" s="10">
        <v>20</v>
      </c>
      <c r="M48" s="11">
        <f t="shared" ref="M48" si="356">L48*1.9835</f>
        <v>39.67</v>
      </c>
      <c r="N48" s="10">
        <v>43</v>
      </c>
      <c r="O48" s="11">
        <f t="shared" ref="O48" si="357">N48*1.9835</f>
        <v>85.290500000000009</v>
      </c>
      <c r="P48" s="10">
        <v>54</v>
      </c>
      <c r="Q48" s="11">
        <f t="shared" ref="Q48" si="358">P48*1.9835</f>
        <v>107.10900000000001</v>
      </c>
      <c r="R48" s="10">
        <v>55</v>
      </c>
      <c r="S48" s="11">
        <f t="shared" ref="S48" si="359">R48*1.9835</f>
        <v>109.0925</v>
      </c>
      <c r="T48" s="10">
        <v>34</v>
      </c>
      <c r="U48" s="11">
        <f t="shared" ref="U48:AO48" si="360">T48*1.9835</f>
        <v>67.439000000000007</v>
      </c>
      <c r="V48" s="20">
        <v>0</v>
      </c>
      <c r="W48" s="11">
        <f t="shared" si="360"/>
        <v>0</v>
      </c>
      <c r="X48" s="20">
        <v>28</v>
      </c>
      <c r="Y48" s="11">
        <f t="shared" si="360"/>
        <v>55.538000000000004</v>
      </c>
      <c r="Z48" s="20">
        <v>73</v>
      </c>
      <c r="AA48" s="11">
        <f t="shared" si="360"/>
        <v>144.7955</v>
      </c>
      <c r="AB48" s="20">
        <v>26</v>
      </c>
      <c r="AC48" s="11">
        <f t="shared" si="360"/>
        <v>51.570999999999998</v>
      </c>
      <c r="AD48" s="21">
        <v>76</v>
      </c>
      <c r="AE48" s="13">
        <f t="shared" si="360"/>
        <v>150.74600000000001</v>
      </c>
      <c r="AF48" s="21">
        <v>18</v>
      </c>
      <c r="AG48" s="13">
        <f t="shared" si="360"/>
        <v>35.703000000000003</v>
      </c>
      <c r="AH48" s="20">
        <v>83</v>
      </c>
      <c r="AI48" s="11">
        <f t="shared" si="360"/>
        <v>164.63050000000001</v>
      </c>
      <c r="AJ48" s="21">
        <v>17</v>
      </c>
      <c r="AK48" s="13">
        <f t="shared" si="360"/>
        <v>33.719500000000004</v>
      </c>
      <c r="AL48" s="21">
        <v>72</v>
      </c>
      <c r="AM48" s="13">
        <f t="shared" si="360"/>
        <v>142.81200000000001</v>
      </c>
      <c r="AN48" s="21">
        <v>141</v>
      </c>
      <c r="AO48" s="13">
        <f t="shared" si="360"/>
        <v>279.67349999999999</v>
      </c>
      <c r="AP48" s="21">
        <v>141</v>
      </c>
      <c r="AQ48" s="38">
        <f t="shared" si="9"/>
        <v>279.67349999999999</v>
      </c>
    </row>
    <row r="49" spans="1:43" x14ac:dyDescent="0.25">
      <c r="A49" s="9">
        <v>40680</v>
      </c>
      <c r="B49" s="10">
        <v>1098</v>
      </c>
      <c r="C49" s="11">
        <f t="shared" si="0"/>
        <v>2177.8830000000003</v>
      </c>
      <c r="D49" s="10">
        <v>500</v>
      </c>
      <c r="E49" s="11">
        <f t="shared" si="0"/>
        <v>991.75</v>
      </c>
      <c r="F49" s="10">
        <v>54</v>
      </c>
      <c r="G49" s="11">
        <f t="shared" ref="G49" si="361">F49*1.9835</f>
        <v>107.10900000000001</v>
      </c>
      <c r="H49" s="10">
        <v>14</v>
      </c>
      <c r="I49" s="11">
        <f t="shared" ref="I49" si="362">H49*1.9835</f>
        <v>27.769000000000002</v>
      </c>
      <c r="J49" s="10">
        <v>30</v>
      </c>
      <c r="K49" s="11">
        <f t="shared" ref="K49" si="363">J49*1.9835</f>
        <v>59.505000000000003</v>
      </c>
      <c r="L49" s="10">
        <v>18</v>
      </c>
      <c r="M49" s="11">
        <f t="shared" ref="M49" si="364">L49*1.9835</f>
        <v>35.703000000000003</v>
      </c>
      <c r="N49" s="10">
        <v>47</v>
      </c>
      <c r="O49" s="11">
        <f t="shared" ref="O49" si="365">N49*1.9835</f>
        <v>93.224500000000006</v>
      </c>
      <c r="P49" s="10">
        <v>55</v>
      </c>
      <c r="Q49" s="11">
        <f t="shared" ref="Q49" si="366">P49*1.9835</f>
        <v>109.0925</v>
      </c>
      <c r="R49" s="10">
        <v>63</v>
      </c>
      <c r="S49" s="11">
        <f t="shared" ref="S49" si="367">R49*1.9835</f>
        <v>124.9605</v>
      </c>
      <c r="T49" s="10">
        <v>33</v>
      </c>
      <c r="U49" s="11">
        <f t="shared" ref="U49:AO49" si="368">T49*1.9835</f>
        <v>65.455500000000001</v>
      </c>
      <c r="V49" s="20">
        <v>0</v>
      </c>
      <c r="W49" s="11">
        <f t="shared" si="368"/>
        <v>0</v>
      </c>
      <c r="X49" s="20">
        <v>28</v>
      </c>
      <c r="Y49" s="11">
        <f t="shared" si="368"/>
        <v>55.538000000000004</v>
      </c>
      <c r="Z49" s="20">
        <v>76</v>
      </c>
      <c r="AA49" s="11">
        <f t="shared" si="368"/>
        <v>150.74600000000001</v>
      </c>
      <c r="AB49" s="20">
        <v>26</v>
      </c>
      <c r="AC49" s="11">
        <f t="shared" si="368"/>
        <v>51.570999999999998</v>
      </c>
      <c r="AD49" s="21">
        <v>75</v>
      </c>
      <c r="AE49" s="13">
        <f t="shared" si="368"/>
        <v>148.76250000000002</v>
      </c>
      <c r="AF49" s="21">
        <v>17</v>
      </c>
      <c r="AG49" s="13">
        <f t="shared" si="368"/>
        <v>33.719500000000004</v>
      </c>
      <c r="AH49" s="20">
        <v>83</v>
      </c>
      <c r="AI49" s="11">
        <f t="shared" si="368"/>
        <v>164.63050000000001</v>
      </c>
      <c r="AJ49" s="21">
        <v>20</v>
      </c>
      <c r="AK49" s="13">
        <f t="shared" si="368"/>
        <v>39.67</v>
      </c>
      <c r="AL49" s="21">
        <v>70</v>
      </c>
      <c r="AM49" s="13">
        <f t="shared" si="368"/>
        <v>138.845</v>
      </c>
      <c r="AN49" s="21">
        <v>225</v>
      </c>
      <c r="AO49" s="13">
        <f t="shared" si="368"/>
        <v>446.28750000000002</v>
      </c>
      <c r="AP49" s="21">
        <v>225</v>
      </c>
      <c r="AQ49" s="38">
        <f t="shared" si="9"/>
        <v>446.28750000000002</v>
      </c>
    </row>
    <row r="50" spans="1:43" x14ac:dyDescent="0.25">
      <c r="A50" s="9">
        <v>40681</v>
      </c>
      <c r="B50" s="10">
        <v>1103</v>
      </c>
      <c r="C50" s="11">
        <f t="shared" si="0"/>
        <v>2187.8004999999998</v>
      </c>
      <c r="D50" s="10">
        <v>500</v>
      </c>
      <c r="E50" s="11">
        <f t="shared" si="0"/>
        <v>991.75</v>
      </c>
      <c r="F50" s="10">
        <v>55</v>
      </c>
      <c r="G50" s="11">
        <f t="shared" ref="G50" si="369">F50*1.9835</f>
        <v>109.0925</v>
      </c>
      <c r="H50" s="10">
        <v>13</v>
      </c>
      <c r="I50" s="11">
        <f t="shared" ref="I50" si="370">H50*1.9835</f>
        <v>25.785499999999999</v>
      </c>
      <c r="J50" s="10">
        <v>32</v>
      </c>
      <c r="K50" s="11">
        <f t="shared" ref="K50" si="371">J50*1.9835</f>
        <v>63.472000000000001</v>
      </c>
      <c r="L50" s="10">
        <v>17</v>
      </c>
      <c r="M50" s="11">
        <f t="shared" ref="M50" si="372">L50*1.9835</f>
        <v>33.719500000000004</v>
      </c>
      <c r="N50" s="10">
        <v>38</v>
      </c>
      <c r="O50" s="11">
        <f t="shared" ref="O50" si="373">N50*1.9835</f>
        <v>75.373000000000005</v>
      </c>
      <c r="P50" s="10">
        <v>50</v>
      </c>
      <c r="Q50" s="11">
        <f t="shared" ref="Q50" si="374">P50*1.9835</f>
        <v>99.174999999999997</v>
      </c>
      <c r="R50" s="10">
        <v>55</v>
      </c>
      <c r="S50" s="11">
        <f t="shared" ref="S50" si="375">R50*1.9835</f>
        <v>109.0925</v>
      </c>
      <c r="T50" s="10">
        <v>40</v>
      </c>
      <c r="U50" s="11">
        <f t="shared" ref="U50:AO50" si="376">T50*1.9835</f>
        <v>79.34</v>
      </c>
      <c r="V50" s="20">
        <v>13</v>
      </c>
      <c r="W50" s="11">
        <f t="shared" si="376"/>
        <v>25.785499999999999</v>
      </c>
      <c r="X50" s="20">
        <v>29</v>
      </c>
      <c r="Y50" s="11">
        <f t="shared" si="376"/>
        <v>57.521500000000003</v>
      </c>
      <c r="Z50" s="20">
        <v>79</v>
      </c>
      <c r="AA50" s="11">
        <f t="shared" si="376"/>
        <v>156.69650000000001</v>
      </c>
      <c r="AB50" s="20">
        <v>27</v>
      </c>
      <c r="AC50" s="11">
        <f t="shared" si="376"/>
        <v>53.554500000000004</v>
      </c>
      <c r="AD50" s="21">
        <v>76</v>
      </c>
      <c r="AE50" s="13">
        <f t="shared" si="376"/>
        <v>150.74600000000001</v>
      </c>
      <c r="AF50" s="20">
        <v>17</v>
      </c>
      <c r="AG50" s="11">
        <f t="shared" si="376"/>
        <v>33.719500000000004</v>
      </c>
      <c r="AH50" s="20">
        <v>84</v>
      </c>
      <c r="AI50" s="11">
        <f t="shared" si="376"/>
        <v>166.614</v>
      </c>
      <c r="AJ50" s="20">
        <v>22</v>
      </c>
      <c r="AK50" s="11">
        <f t="shared" si="376"/>
        <v>43.637</v>
      </c>
      <c r="AL50" s="20">
        <v>70</v>
      </c>
      <c r="AM50" s="11">
        <f t="shared" si="376"/>
        <v>138.845</v>
      </c>
      <c r="AN50" s="20">
        <v>236</v>
      </c>
      <c r="AO50" s="11">
        <f t="shared" si="376"/>
        <v>468.10599999999999</v>
      </c>
      <c r="AP50" s="20">
        <v>236</v>
      </c>
      <c r="AQ50" s="37">
        <f t="shared" si="9"/>
        <v>468.10599999999999</v>
      </c>
    </row>
    <row r="51" spans="1:43" x14ac:dyDescent="0.25">
      <c r="A51" s="9">
        <v>40682</v>
      </c>
      <c r="B51" s="10">
        <v>1095</v>
      </c>
      <c r="C51" s="11">
        <f t="shared" si="0"/>
        <v>2171.9324999999999</v>
      </c>
      <c r="D51" s="10">
        <v>500</v>
      </c>
      <c r="E51" s="11">
        <f t="shared" si="0"/>
        <v>991.75</v>
      </c>
      <c r="F51" s="10">
        <v>55</v>
      </c>
      <c r="G51" s="11">
        <f t="shared" ref="G51" si="377">F51*1.9835</f>
        <v>109.0925</v>
      </c>
      <c r="H51" s="10">
        <v>14</v>
      </c>
      <c r="I51" s="11">
        <f t="shared" ref="I51" si="378">H51*1.9835</f>
        <v>27.769000000000002</v>
      </c>
      <c r="J51" s="10">
        <v>34</v>
      </c>
      <c r="K51" s="11">
        <f t="shared" ref="K51" si="379">J51*1.9835</f>
        <v>67.439000000000007</v>
      </c>
      <c r="L51" s="10">
        <v>19</v>
      </c>
      <c r="M51" s="11">
        <f t="shared" ref="M51" si="380">L51*1.9835</f>
        <v>37.686500000000002</v>
      </c>
      <c r="N51" s="10">
        <v>39</v>
      </c>
      <c r="O51" s="11">
        <f t="shared" ref="O51" si="381">N51*1.9835</f>
        <v>77.356499999999997</v>
      </c>
      <c r="P51" s="10">
        <v>20</v>
      </c>
      <c r="Q51" s="11">
        <f t="shared" ref="Q51" si="382">P51*1.9835</f>
        <v>39.67</v>
      </c>
      <c r="R51" s="10">
        <v>41</v>
      </c>
      <c r="S51" s="11">
        <f t="shared" ref="S51" si="383">R51*1.9835</f>
        <v>81.323499999999996</v>
      </c>
      <c r="T51" s="10">
        <v>38</v>
      </c>
      <c r="U51" s="11">
        <f t="shared" ref="U51:AO51" si="384">T51*1.9835</f>
        <v>75.373000000000005</v>
      </c>
      <c r="V51" s="20">
        <v>32</v>
      </c>
      <c r="W51" s="11">
        <f t="shared" si="384"/>
        <v>63.472000000000001</v>
      </c>
      <c r="X51" s="20">
        <v>33</v>
      </c>
      <c r="Y51" s="11">
        <f t="shared" si="384"/>
        <v>65.455500000000001</v>
      </c>
      <c r="Z51" s="20">
        <v>70</v>
      </c>
      <c r="AA51" s="11">
        <f t="shared" si="384"/>
        <v>138.845</v>
      </c>
      <c r="AB51" s="20">
        <v>24</v>
      </c>
      <c r="AC51" s="11">
        <f t="shared" si="384"/>
        <v>47.603999999999999</v>
      </c>
      <c r="AD51" s="21">
        <v>77</v>
      </c>
      <c r="AE51" s="13">
        <f t="shared" si="384"/>
        <v>152.7295</v>
      </c>
      <c r="AF51" s="20">
        <v>18</v>
      </c>
      <c r="AG51" s="11">
        <f t="shared" si="384"/>
        <v>35.703000000000003</v>
      </c>
      <c r="AH51" s="20">
        <v>83</v>
      </c>
      <c r="AI51" s="11">
        <f t="shared" si="384"/>
        <v>164.63050000000001</v>
      </c>
      <c r="AJ51" s="20">
        <v>23</v>
      </c>
      <c r="AK51" s="11">
        <f t="shared" si="384"/>
        <v>45.6205</v>
      </c>
      <c r="AL51" s="20">
        <v>66</v>
      </c>
      <c r="AM51" s="11">
        <f t="shared" si="384"/>
        <v>130.911</v>
      </c>
      <c r="AN51" s="20">
        <v>222</v>
      </c>
      <c r="AO51" s="11">
        <f t="shared" si="384"/>
        <v>440.33699999999999</v>
      </c>
      <c r="AP51" s="20">
        <v>222</v>
      </c>
      <c r="AQ51" s="11">
        <f t="shared" si="9"/>
        <v>440.33699999999999</v>
      </c>
    </row>
    <row r="52" spans="1:43" x14ac:dyDescent="0.25">
      <c r="A52" s="9">
        <v>40683</v>
      </c>
      <c r="B52" s="10">
        <v>1049</v>
      </c>
      <c r="C52" s="11">
        <f t="shared" si="0"/>
        <v>2080.6914999999999</v>
      </c>
      <c r="D52" s="10">
        <v>500</v>
      </c>
      <c r="E52" s="11">
        <f t="shared" si="0"/>
        <v>991.75</v>
      </c>
      <c r="F52" s="10">
        <v>56</v>
      </c>
      <c r="G52" s="11">
        <f t="shared" ref="G52" si="385">F52*1.9835</f>
        <v>111.07600000000001</v>
      </c>
      <c r="H52" s="10">
        <v>14</v>
      </c>
      <c r="I52" s="11">
        <f t="shared" ref="I52" si="386">H52*1.9835</f>
        <v>27.769000000000002</v>
      </c>
      <c r="J52" s="10">
        <v>44</v>
      </c>
      <c r="K52" s="11">
        <f t="shared" ref="K52" si="387">J52*1.9835</f>
        <v>87.274000000000001</v>
      </c>
      <c r="L52" s="10">
        <v>29</v>
      </c>
      <c r="M52" s="11">
        <f t="shared" ref="M52" si="388">L52*1.9835</f>
        <v>57.521500000000003</v>
      </c>
      <c r="N52" s="10">
        <v>36</v>
      </c>
      <c r="O52" s="11">
        <f t="shared" ref="O52" si="389">N52*1.9835</f>
        <v>71.406000000000006</v>
      </c>
      <c r="P52" s="10">
        <v>6</v>
      </c>
      <c r="Q52" s="11">
        <f t="shared" ref="Q52" si="390">P52*1.9835</f>
        <v>11.901</v>
      </c>
      <c r="R52" s="10">
        <v>34</v>
      </c>
      <c r="S52" s="11">
        <f t="shared" ref="S52" si="391">R52*1.9835</f>
        <v>67.439000000000007</v>
      </c>
      <c r="T52" s="10">
        <v>38</v>
      </c>
      <c r="U52" s="11">
        <f t="shared" ref="U52:AO52" si="392">T52*1.9835</f>
        <v>75.373000000000005</v>
      </c>
      <c r="V52" s="20">
        <v>40</v>
      </c>
      <c r="W52" s="11">
        <f t="shared" si="392"/>
        <v>79.34</v>
      </c>
      <c r="X52" s="20">
        <v>36</v>
      </c>
      <c r="Y52" s="11">
        <f t="shared" si="392"/>
        <v>71.406000000000006</v>
      </c>
      <c r="Z52" s="20">
        <v>67</v>
      </c>
      <c r="AA52" s="11">
        <f t="shared" si="392"/>
        <v>132.89449999999999</v>
      </c>
      <c r="AB52" s="20">
        <v>19</v>
      </c>
      <c r="AC52" s="11">
        <f t="shared" si="392"/>
        <v>37.686500000000002</v>
      </c>
      <c r="AD52" s="21">
        <v>77</v>
      </c>
      <c r="AE52" s="13">
        <f t="shared" si="392"/>
        <v>152.7295</v>
      </c>
      <c r="AF52" s="20">
        <v>19</v>
      </c>
      <c r="AG52" s="11">
        <f t="shared" si="392"/>
        <v>37.686500000000002</v>
      </c>
      <c r="AH52" s="20">
        <v>83</v>
      </c>
      <c r="AI52" s="11">
        <f t="shared" si="392"/>
        <v>164.63050000000001</v>
      </c>
      <c r="AJ52" s="20">
        <v>25</v>
      </c>
      <c r="AK52" s="11">
        <f t="shared" si="392"/>
        <v>49.587499999999999</v>
      </c>
      <c r="AL52" s="20">
        <v>63</v>
      </c>
      <c r="AM52" s="11">
        <f t="shared" si="392"/>
        <v>124.9605</v>
      </c>
      <c r="AN52" s="20">
        <v>234</v>
      </c>
      <c r="AO52" s="11">
        <f t="shared" si="392"/>
        <v>464.13900000000001</v>
      </c>
      <c r="AP52" s="20">
        <v>234</v>
      </c>
      <c r="AQ52" s="11">
        <f t="shared" si="9"/>
        <v>464.13900000000001</v>
      </c>
    </row>
    <row r="53" spans="1:43" x14ac:dyDescent="0.25">
      <c r="A53" s="9">
        <v>40684</v>
      </c>
      <c r="B53" s="10">
        <v>1049</v>
      </c>
      <c r="C53" s="11">
        <f t="shared" si="0"/>
        <v>2080.6914999999999</v>
      </c>
      <c r="D53" s="10">
        <v>500</v>
      </c>
      <c r="E53" s="11">
        <f t="shared" si="0"/>
        <v>991.75</v>
      </c>
      <c r="F53" s="10">
        <v>57</v>
      </c>
      <c r="G53" s="11">
        <f t="shared" ref="G53" si="393">F53*1.9835</f>
        <v>113.0595</v>
      </c>
      <c r="H53" s="10">
        <v>13</v>
      </c>
      <c r="I53" s="11">
        <f t="shared" ref="I53" si="394">H53*1.9835</f>
        <v>25.785499999999999</v>
      </c>
      <c r="J53" s="10">
        <v>46</v>
      </c>
      <c r="K53" s="11">
        <f t="shared" ref="K53" si="395">J53*1.9835</f>
        <v>91.241</v>
      </c>
      <c r="L53" s="10">
        <v>28</v>
      </c>
      <c r="M53" s="11">
        <f t="shared" ref="M53" si="396">L53*1.9835</f>
        <v>55.538000000000004</v>
      </c>
      <c r="N53" s="10">
        <v>42</v>
      </c>
      <c r="O53" s="11">
        <f t="shared" ref="O53" si="397">N53*1.9835</f>
        <v>83.307000000000002</v>
      </c>
      <c r="P53" s="10">
        <v>8</v>
      </c>
      <c r="Q53" s="11">
        <f t="shared" ref="Q53" si="398">P53*1.9835</f>
        <v>15.868</v>
      </c>
      <c r="R53" s="10">
        <v>35</v>
      </c>
      <c r="S53" s="11">
        <f t="shared" ref="S53" si="399">R53*1.9835</f>
        <v>69.422499999999999</v>
      </c>
      <c r="T53" s="10">
        <v>38</v>
      </c>
      <c r="U53" s="11">
        <f t="shared" ref="U53:AO53" si="400">T53*1.9835</f>
        <v>75.373000000000005</v>
      </c>
      <c r="V53" s="20">
        <v>39</v>
      </c>
      <c r="W53" s="11">
        <f t="shared" si="400"/>
        <v>77.356499999999997</v>
      </c>
      <c r="X53" s="20">
        <v>33</v>
      </c>
      <c r="Y53" s="11">
        <f t="shared" si="400"/>
        <v>65.455500000000001</v>
      </c>
      <c r="Z53" s="20">
        <v>71</v>
      </c>
      <c r="AA53" s="11">
        <f t="shared" si="400"/>
        <v>140.82849999999999</v>
      </c>
      <c r="AB53" s="20">
        <v>23</v>
      </c>
      <c r="AC53" s="11">
        <f t="shared" si="400"/>
        <v>45.6205</v>
      </c>
      <c r="AD53" s="20">
        <v>77</v>
      </c>
      <c r="AE53" s="11">
        <f t="shared" si="400"/>
        <v>152.7295</v>
      </c>
      <c r="AF53" s="20">
        <v>19</v>
      </c>
      <c r="AG53" s="11">
        <f t="shared" si="400"/>
        <v>37.686500000000002</v>
      </c>
      <c r="AH53" s="20">
        <v>80</v>
      </c>
      <c r="AI53" s="11">
        <f t="shared" si="400"/>
        <v>158.68</v>
      </c>
      <c r="AJ53" s="20">
        <v>29</v>
      </c>
      <c r="AK53" s="11">
        <f t="shared" si="400"/>
        <v>57.521500000000003</v>
      </c>
      <c r="AL53" s="20">
        <v>63</v>
      </c>
      <c r="AM53" s="11">
        <f t="shared" si="400"/>
        <v>124.9605</v>
      </c>
      <c r="AN53" s="20">
        <v>240</v>
      </c>
      <c r="AO53" s="11">
        <f t="shared" si="400"/>
        <v>476.04</v>
      </c>
      <c r="AP53" s="20">
        <v>240</v>
      </c>
      <c r="AQ53" s="11">
        <f t="shared" si="9"/>
        <v>476.04</v>
      </c>
    </row>
    <row r="54" spans="1:43" x14ac:dyDescent="0.25">
      <c r="A54" s="9">
        <v>40685</v>
      </c>
      <c r="B54" s="10">
        <v>1049</v>
      </c>
      <c r="C54" s="11">
        <f t="shared" si="0"/>
        <v>2080.6914999999999</v>
      </c>
      <c r="D54" s="10">
        <v>500</v>
      </c>
      <c r="E54" s="11">
        <f t="shared" si="0"/>
        <v>991.75</v>
      </c>
      <c r="F54" s="10">
        <v>57</v>
      </c>
      <c r="G54" s="11">
        <f t="shared" ref="G54" si="401">F54*1.9835</f>
        <v>113.0595</v>
      </c>
      <c r="H54" s="10">
        <v>13</v>
      </c>
      <c r="I54" s="11">
        <f t="shared" ref="I54" si="402">H54*1.9835</f>
        <v>25.785499999999999</v>
      </c>
      <c r="J54" s="10">
        <v>48</v>
      </c>
      <c r="K54" s="11">
        <f t="shared" ref="K54" si="403">J54*1.9835</f>
        <v>95.207999999999998</v>
      </c>
      <c r="L54" s="10">
        <v>25</v>
      </c>
      <c r="M54" s="11">
        <f t="shared" ref="M54" si="404">L54*1.9835</f>
        <v>49.587499999999999</v>
      </c>
      <c r="N54" s="10">
        <v>44</v>
      </c>
      <c r="O54" s="11">
        <f t="shared" ref="O54" si="405">N54*1.9835</f>
        <v>87.274000000000001</v>
      </c>
      <c r="P54" s="10">
        <v>8</v>
      </c>
      <c r="Q54" s="11">
        <f t="shared" ref="Q54" si="406">P54*1.9835</f>
        <v>15.868</v>
      </c>
      <c r="R54" s="10">
        <v>30</v>
      </c>
      <c r="S54" s="11">
        <f t="shared" ref="S54" si="407">R54*1.9835</f>
        <v>59.505000000000003</v>
      </c>
      <c r="T54" s="10">
        <v>38</v>
      </c>
      <c r="U54" s="11">
        <f t="shared" ref="U54:AO54" si="408">T54*1.9835</f>
        <v>75.373000000000005</v>
      </c>
      <c r="V54" s="20">
        <v>83</v>
      </c>
      <c r="W54" s="11">
        <f t="shared" si="408"/>
        <v>164.63050000000001</v>
      </c>
      <c r="X54" s="20">
        <v>34</v>
      </c>
      <c r="Y54" s="11">
        <f t="shared" si="408"/>
        <v>67.439000000000007</v>
      </c>
      <c r="Z54" s="20">
        <v>74</v>
      </c>
      <c r="AA54" s="11">
        <f t="shared" si="408"/>
        <v>146.779</v>
      </c>
      <c r="AB54" s="20">
        <v>24</v>
      </c>
      <c r="AC54" s="11">
        <f t="shared" si="408"/>
        <v>47.603999999999999</v>
      </c>
      <c r="AD54" s="20">
        <v>77</v>
      </c>
      <c r="AE54" s="11">
        <f t="shared" si="408"/>
        <v>152.7295</v>
      </c>
      <c r="AF54" s="20">
        <v>19</v>
      </c>
      <c r="AG54" s="11">
        <f t="shared" si="408"/>
        <v>37.686500000000002</v>
      </c>
      <c r="AH54" s="20">
        <v>79</v>
      </c>
      <c r="AI54" s="11">
        <f t="shared" si="408"/>
        <v>156.69650000000001</v>
      </c>
      <c r="AJ54" s="20">
        <v>32</v>
      </c>
      <c r="AK54" s="11">
        <f t="shared" si="408"/>
        <v>63.472000000000001</v>
      </c>
      <c r="AL54" s="20">
        <v>75</v>
      </c>
      <c r="AM54" s="11">
        <f t="shared" si="408"/>
        <v>148.76250000000002</v>
      </c>
      <c r="AN54" s="20">
        <v>275</v>
      </c>
      <c r="AO54" s="11">
        <f t="shared" si="408"/>
        <v>545.46249999999998</v>
      </c>
      <c r="AP54" s="20">
        <v>275</v>
      </c>
      <c r="AQ54" s="11">
        <f t="shared" si="9"/>
        <v>545.46249999999998</v>
      </c>
    </row>
    <row r="55" spans="1:43" x14ac:dyDescent="0.25">
      <c r="A55" s="9">
        <v>40686</v>
      </c>
      <c r="B55" s="10">
        <v>1049</v>
      </c>
      <c r="C55" s="11">
        <f t="shared" si="0"/>
        <v>2080.6914999999999</v>
      </c>
      <c r="D55" s="10">
        <v>500</v>
      </c>
      <c r="E55" s="11">
        <f t="shared" si="0"/>
        <v>991.75</v>
      </c>
      <c r="F55" s="10">
        <v>57</v>
      </c>
      <c r="G55" s="11">
        <f t="shared" ref="G55" si="409">F55*1.9835</f>
        <v>113.0595</v>
      </c>
      <c r="H55" s="10">
        <v>13</v>
      </c>
      <c r="I55" s="11">
        <f t="shared" ref="I55" si="410">H55*1.9835</f>
        <v>25.785499999999999</v>
      </c>
      <c r="J55" s="10">
        <v>25</v>
      </c>
      <c r="K55" s="11">
        <f t="shared" ref="K55" si="411">J55*1.9835</f>
        <v>49.587499999999999</v>
      </c>
      <c r="L55" s="10">
        <v>23</v>
      </c>
      <c r="M55" s="11">
        <f t="shared" ref="M55" si="412">L55*1.9835</f>
        <v>45.6205</v>
      </c>
      <c r="N55" s="10">
        <v>39</v>
      </c>
      <c r="O55" s="11">
        <f t="shared" ref="O55" si="413">N55*1.9835</f>
        <v>77.356499999999997</v>
      </c>
      <c r="P55" s="10">
        <v>7</v>
      </c>
      <c r="Q55" s="11">
        <f t="shared" ref="Q55" si="414">P55*1.9835</f>
        <v>13.884500000000001</v>
      </c>
      <c r="R55" s="10">
        <v>30</v>
      </c>
      <c r="S55" s="11">
        <f t="shared" ref="S55" si="415">R55*1.9835</f>
        <v>59.505000000000003</v>
      </c>
      <c r="T55" s="10">
        <v>41</v>
      </c>
      <c r="U55" s="11">
        <f t="shared" ref="U55:AO55" si="416">T55*1.9835</f>
        <v>81.323499999999996</v>
      </c>
      <c r="V55" s="20">
        <v>50</v>
      </c>
      <c r="W55" s="11">
        <f t="shared" si="416"/>
        <v>99.174999999999997</v>
      </c>
      <c r="X55" s="20">
        <v>35</v>
      </c>
      <c r="Y55" s="11">
        <f t="shared" si="416"/>
        <v>69.422499999999999</v>
      </c>
      <c r="Z55" s="20">
        <v>76</v>
      </c>
      <c r="AA55" s="11">
        <f t="shared" si="416"/>
        <v>150.74600000000001</v>
      </c>
      <c r="AB55" s="20">
        <v>24</v>
      </c>
      <c r="AC55" s="11">
        <f t="shared" si="416"/>
        <v>47.603999999999999</v>
      </c>
      <c r="AD55" s="20">
        <v>79</v>
      </c>
      <c r="AE55" s="11">
        <f t="shared" si="416"/>
        <v>156.69650000000001</v>
      </c>
      <c r="AF55" s="20">
        <v>16</v>
      </c>
      <c r="AG55" s="11">
        <f t="shared" si="416"/>
        <v>31.736000000000001</v>
      </c>
      <c r="AH55" s="20">
        <v>83</v>
      </c>
      <c r="AI55" s="11">
        <f t="shared" si="416"/>
        <v>164.63050000000001</v>
      </c>
      <c r="AJ55" s="20">
        <v>29</v>
      </c>
      <c r="AK55" s="11">
        <f t="shared" si="416"/>
        <v>57.521500000000003</v>
      </c>
      <c r="AL55" s="20">
        <v>86</v>
      </c>
      <c r="AM55" s="11">
        <f t="shared" si="416"/>
        <v>170.58100000000002</v>
      </c>
      <c r="AN55" s="20">
        <v>298</v>
      </c>
      <c r="AO55" s="11">
        <f t="shared" si="416"/>
        <v>591.08299999999997</v>
      </c>
      <c r="AP55" s="20">
        <v>298</v>
      </c>
      <c r="AQ55" s="11">
        <f t="shared" si="9"/>
        <v>591.08299999999997</v>
      </c>
    </row>
    <row r="56" spans="1:43" x14ac:dyDescent="0.25">
      <c r="A56" s="9">
        <v>40687</v>
      </c>
      <c r="B56" s="10">
        <v>1049</v>
      </c>
      <c r="C56" s="11">
        <f t="shared" si="0"/>
        <v>2080.6914999999999</v>
      </c>
      <c r="D56" s="10">
        <v>500</v>
      </c>
      <c r="E56" s="11">
        <f t="shared" si="0"/>
        <v>991.75</v>
      </c>
      <c r="F56" s="10">
        <v>58</v>
      </c>
      <c r="G56" s="11">
        <f t="shared" ref="G56" si="417">F56*1.9835</f>
        <v>115.04300000000001</v>
      </c>
      <c r="H56" s="10">
        <v>13</v>
      </c>
      <c r="I56" s="11">
        <f t="shared" ref="I56" si="418">H56*1.9835</f>
        <v>25.785499999999999</v>
      </c>
      <c r="J56" s="10">
        <v>22</v>
      </c>
      <c r="K56" s="11">
        <f t="shared" ref="K56" si="419">J56*1.9835</f>
        <v>43.637</v>
      </c>
      <c r="L56" s="10">
        <v>23</v>
      </c>
      <c r="M56" s="11">
        <f t="shared" ref="M56" si="420">L56*1.9835</f>
        <v>45.6205</v>
      </c>
      <c r="N56" s="10">
        <v>34</v>
      </c>
      <c r="O56" s="11">
        <f t="shared" ref="O56" si="421">N56*1.9835</f>
        <v>67.439000000000007</v>
      </c>
      <c r="P56" s="10">
        <v>6</v>
      </c>
      <c r="Q56" s="11">
        <f t="shared" ref="Q56" si="422">P56*1.9835</f>
        <v>11.901</v>
      </c>
      <c r="R56" s="10">
        <v>32</v>
      </c>
      <c r="S56" s="11">
        <f t="shared" ref="S56" si="423">R56*1.9835</f>
        <v>63.472000000000001</v>
      </c>
      <c r="T56" s="10">
        <v>41</v>
      </c>
      <c r="U56" s="11">
        <f t="shared" ref="U56:AO56" si="424">T56*1.9835</f>
        <v>81.323499999999996</v>
      </c>
      <c r="V56" s="20">
        <v>50</v>
      </c>
      <c r="W56" s="11">
        <f t="shared" si="424"/>
        <v>99.174999999999997</v>
      </c>
      <c r="X56" s="20">
        <v>37</v>
      </c>
      <c r="Y56" s="11">
        <f t="shared" si="424"/>
        <v>73.389499999999998</v>
      </c>
      <c r="Z56" s="20">
        <v>78</v>
      </c>
      <c r="AA56" s="11">
        <f t="shared" si="424"/>
        <v>154.71299999999999</v>
      </c>
      <c r="AB56" s="20">
        <v>26</v>
      </c>
      <c r="AC56" s="11">
        <f t="shared" si="424"/>
        <v>51.570999999999998</v>
      </c>
      <c r="AD56" s="20">
        <v>80</v>
      </c>
      <c r="AE56" s="11">
        <f t="shared" si="424"/>
        <v>158.68</v>
      </c>
      <c r="AF56" s="20">
        <v>13</v>
      </c>
      <c r="AG56" s="11">
        <f t="shared" si="424"/>
        <v>25.785499999999999</v>
      </c>
      <c r="AH56" s="20">
        <v>84</v>
      </c>
      <c r="AI56" s="11">
        <f t="shared" si="424"/>
        <v>166.614</v>
      </c>
      <c r="AJ56" s="20">
        <v>21</v>
      </c>
      <c r="AK56" s="11">
        <f t="shared" si="424"/>
        <v>41.653500000000001</v>
      </c>
      <c r="AL56" s="20">
        <v>108</v>
      </c>
      <c r="AM56" s="11">
        <f t="shared" si="424"/>
        <v>214.21800000000002</v>
      </c>
      <c r="AN56" s="20">
        <v>268</v>
      </c>
      <c r="AO56" s="11">
        <f t="shared" si="424"/>
        <v>531.57799999999997</v>
      </c>
      <c r="AP56" s="20">
        <v>268</v>
      </c>
      <c r="AQ56" s="11">
        <f t="shared" si="9"/>
        <v>531.57799999999997</v>
      </c>
    </row>
    <row r="57" spans="1:43" x14ac:dyDescent="0.25">
      <c r="A57" s="9">
        <v>40688</v>
      </c>
      <c r="B57" s="10">
        <v>673</v>
      </c>
      <c r="C57" s="11">
        <f t="shared" si="0"/>
        <v>1334.8955000000001</v>
      </c>
      <c r="D57" s="10">
        <v>500</v>
      </c>
      <c r="E57" s="11">
        <f t="shared" si="0"/>
        <v>991.75</v>
      </c>
      <c r="F57" s="10">
        <v>60</v>
      </c>
      <c r="G57" s="11">
        <f t="shared" ref="G57" si="425">F57*1.9835</f>
        <v>119.01</v>
      </c>
      <c r="H57" s="10">
        <v>10</v>
      </c>
      <c r="I57" s="11">
        <f t="shared" ref="I57" si="426">H57*1.9835</f>
        <v>19.835000000000001</v>
      </c>
      <c r="J57" s="10">
        <v>38</v>
      </c>
      <c r="K57" s="11">
        <f t="shared" ref="K57" si="427">J57*1.9835</f>
        <v>75.373000000000005</v>
      </c>
      <c r="L57" s="10">
        <v>32</v>
      </c>
      <c r="M57" s="11">
        <f t="shared" ref="M57" si="428">L57*1.9835</f>
        <v>63.472000000000001</v>
      </c>
      <c r="N57" s="10">
        <v>22</v>
      </c>
      <c r="O57" s="11">
        <f t="shared" ref="O57" si="429">N57*1.9835</f>
        <v>43.637</v>
      </c>
      <c r="P57" s="10">
        <v>33</v>
      </c>
      <c r="Q57" s="11">
        <f t="shared" ref="Q57" si="430">P57*1.9835</f>
        <v>65.455500000000001</v>
      </c>
      <c r="R57" s="10">
        <v>23</v>
      </c>
      <c r="S57" s="11">
        <f t="shared" ref="S57" si="431">R57*1.9835</f>
        <v>45.6205</v>
      </c>
      <c r="T57" s="10">
        <v>41</v>
      </c>
      <c r="U57" s="11">
        <f t="shared" ref="U57:AO57" si="432">T57*1.9835</f>
        <v>81.323499999999996</v>
      </c>
      <c r="V57" s="20">
        <v>50</v>
      </c>
      <c r="W57" s="11">
        <f t="shared" si="432"/>
        <v>99.174999999999997</v>
      </c>
      <c r="X57" s="20">
        <v>37</v>
      </c>
      <c r="Y57" s="11">
        <f t="shared" si="432"/>
        <v>73.389499999999998</v>
      </c>
      <c r="Z57" s="20">
        <v>77</v>
      </c>
      <c r="AA57" s="11">
        <f t="shared" si="432"/>
        <v>152.7295</v>
      </c>
      <c r="AB57" s="20">
        <v>28</v>
      </c>
      <c r="AC57" s="11">
        <f t="shared" si="432"/>
        <v>55.538000000000004</v>
      </c>
      <c r="AD57" s="20">
        <v>66</v>
      </c>
      <c r="AE57" s="11">
        <f t="shared" si="432"/>
        <v>130.911</v>
      </c>
      <c r="AF57" s="20">
        <v>13</v>
      </c>
      <c r="AG57" s="11">
        <f t="shared" si="432"/>
        <v>25.785499999999999</v>
      </c>
      <c r="AH57" s="20">
        <v>84</v>
      </c>
      <c r="AI57" s="11">
        <f t="shared" si="432"/>
        <v>166.614</v>
      </c>
      <c r="AJ57" s="20">
        <v>19</v>
      </c>
      <c r="AK57" s="11">
        <f t="shared" si="432"/>
        <v>37.686500000000002</v>
      </c>
      <c r="AL57" s="20">
        <v>112</v>
      </c>
      <c r="AM57" s="11">
        <f t="shared" si="432"/>
        <v>222.15200000000002</v>
      </c>
      <c r="AN57" s="20">
        <v>241</v>
      </c>
      <c r="AO57" s="11">
        <f t="shared" si="432"/>
        <v>478.02350000000001</v>
      </c>
      <c r="AP57" s="20">
        <v>241</v>
      </c>
      <c r="AQ57" s="11">
        <f t="shared" si="9"/>
        <v>478.02350000000001</v>
      </c>
    </row>
    <row r="58" spans="1:43" x14ac:dyDescent="0.25">
      <c r="A58" s="9">
        <v>40689</v>
      </c>
      <c r="B58" s="10">
        <v>17</v>
      </c>
      <c r="C58" s="11">
        <f t="shared" si="0"/>
        <v>33.719500000000004</v>
      </c>
      <c r="D58" s="10">
        <v>500</v>
      </c>
      <c r="E58" s="11">
        <f t="shared" si="0"/>
        <v>991.75</v>
      </c>
      <c r="F58" s="10">
        <v>57</v>
      </c>
      <c r="G58" s="11">
        <f t="shared" ref="G58" si="433">F58*1.9835</f>
        <v>113.0595</v>
      </c>
      <c r="H58" s="10">
        <v>13</v>
      </c>
      <c r="I58" s="11">
        <f t="shared" ref="I58" si="434">H58*1.9835</f>
        <v>25.785499999999999</v>
      </c>
      <c r="J58" s="10">
        <v>38</v>
      </c>
      <c r="K58" s="11">
        <f t="shared" ref="K58" si="435">J58*1.9835</f>
        <v>75.373000000000005</v>
      </c>
      <c r="L58" s="10">
        <v>30</v>
      </c>
      <c r="M58" s="11">
        <f t="shared" ref="M58" si="436">L58*1.9835</f>
        <v>59.505000000000003</v>
      </c>
      <c r="N58" s="10">
        <v>16</v>
      </c>
      <c r="O58" s="11">
        <f t="shared" ref="O58" si="437">N58*1.9835</f>
        <v>31.736000000000001</v>
      </c>
      <c r="P58" s="10">
        <v>38</v>
      </c>
      <c r="Q58" s="11">
        <f t="shared" ref="Q58" si="438">P58*1.9835</f>
        <v>75.373000000000005</v>
      </c>
      <c r="R58" s="10">
        <v>38</v>
      </c>
      <c r="S58" s="11">
        <f t="shared" ref="S58" si="439">R58*1.9835</f>
        <v>75.373000000000005</v>
      </c>
      <c r="T58" s="10">
        <v>41</v>
      </c>
      <c r="U58" s="11">
        <f t="shared" ref="U58:AO58" si="440">T58*1.9835</f>
        <v>81.323499999999996</v>
      </c>
      <c r="V58" s="20">
        <v>50</v>
      </c>
      <c r="W58" s="11">
        <f t="shared" si="440"/>
        <v>99.174999999999997</v>
      </c>
      <c r="X58" s="20">
        <v>37</v>
      </c>
      <c r="Y58" s="11">
        <f t="shared" si="440"/>
        <v>73.389499999999998</v>
      </c>
      <c r="Z58" s="20">
        <v>76</v>
      </c>
      <c r="AA58" s="11">
        <f t="shared" si="440"/>
        <v>150.74600000000001</v>
      </c>
      <c r="AB58" s="20">
        <v>27</v>
      </c>
      <c r="AC58" s="11">
        <f t="shared" si="440"/>
        <v>53.554500000000004</v>
      </c>
      <c r="AD58" s="20">
        <v>53</v>
      </c>
      <c r="AE58" s="11">
        <f t="shared" si="440"/>
        <v>105.1255</v>
      </c>
      <c r="AF58" s="20">
        <v>13</v>
      </c>
      <c r="AG58" s="11">
        <f t="shared" si="440"/>
        <v>25.785499999999999</v>
      </c>
      <c r="AH58" s="20">
        <v>83</v>
      </c>
      <c r="AI58" s="11">
        <f t="shared" si="440"/>
        <v>164.63050000000001</v>
      </c>
      <c r="AJ58" s="20">
        <v>18</v>
      </c>
      <c r="AK58" s="11">
        <f t="shared" si="440"/>
        <v>35.703000000000003</v>
      </c>
      <c r="AL58" s="20">
        <v>103</v>
      </c>
      <c r="AM58" s="11">
        <f t="shared" si="440"/>
        <v>204.3005</v>
      </c>
      <c r="AN58" s="20">
        <v>282</v>
      </c>
      <c r="AO58" s="11">
        <f t="shared" si="440"/>
        <v>559.34699999999998</v>
      </c>
      <c r="AP58" s="20">
        <v>282</v>
      </c>
      <c r="AQ58" s="11">
        <f t="shared" si="9"/>
        <v>559.34699999999998</v>
      </c>
    </row>
    <row r="59" spans="1:43" x14ac:dyDescent="0.25">
      <c r="A59" s="9">
        <v>40690</v>
      </c>
      <c r="B59" s="10">
        <v>0</v>
      </c>
      <c r="C59" s="11">
        <f t="shared" si="0"/>
        <v>0</v>
      </c>
      <c r="D59" s="10">
        <v>300</v>
      </c>
      <c r="E59" s="11">
        <f t="shared" si="0"/>
        <v>595.05000000000007</v>
      </c>
      <c r="F59" s="10">
        <v>57</v>
      </c>
      <c r="G59" s="11">
        <f t="shared" ref="G59" si="441">F59*1.9835</f>
        <v>113.0595</v>
      </c>
      <c r="H59" s="10">
        <v>13</v>
      </c>
      <c r="I59" s="11">
        <f t="shared" ref="I59" si="442">H59*1.9835</f>
        <v>25.785499999999999</v>
      </c>
      <c r="J59" s="10">
        <v>38</v>
      </c>
      <c r="K59" s="11">
        <f t="shared" ref="K59" si="443">J59*1.9835</f>
        <v>75.373000000000005</v>
      </c>
      <c r="L59" s="10">
        <v>29</v>
      </c>
      <c r="M59" s="11">
        <f t="shared" ref="M59" si="444">L59*1.9835</f>
        <v>57.521500000000003</v>
      </c>
      <c r="N59" s="10">
        <v>19</v>
      </c>
      <c r="O59" s="11">
        <f t="shared" ref="O59" si="445">N59*1.9835</f>
        <v>37.686500000000002</v>
      </c>
      <c r="P59" s="10">
        <v>36</v>
      </c>
      <c r="Q59" s="11">
        <f t="shared" ref="Q59" si="446">P59*1.9835</f>
        <v>71.406000000000006</v>
      </c>
      <c r="R59" s="10">
        <v>58</v>
      </c>
      <c r="S59" s="11">
        <f t="shared" ref="S59" si="447">R59*1.9835</f>
        <v>115.04300000000001</v>
      </c>
      <c r="T59" s="10">
        <v>42</v>
      </c>
      <c r="U59" s="11">
        <f t="shared" ref="U59:AO59" si="448">T59*1.9835</f>
        <v>83.307000000000002</v>
      </c>
      <c r="V59" s="20">
        <v>40</v>
      </c>
      <c r="W59" s="11">
        <f t="shared" si="448"/>
        <v>79.34</v>
      </c>
      <c r="X59" s="20">
        <v>37</v>
      </c>
      <c r="Y59" s="11">
        <f t="shared" si="448"/>
        <v>73.389499999999998</v>
      </c>
      <c r="Z59" s="20">
        <v>76</v>
      </c>
      <c r="AA59" s="11">
        <f t="shared" si="448"/>
        <v>150.74600000000001</v>
      </c>
      <c r="AB59" s="20">
        <v>28</v>
      </c>
      <c r="AC59" s="11">
        <f t="shared" si="448"/>
        <v>55.538000000000004</v>
      </c>
      <c r="AD59" s="20">
        <v>70</v>
      </c>
      <c r="AE59" s="11">
        <f t="shared" si="448"/>
        <v>138.845</v>
      </c>
      <c r="AF59" s="20">
        <v>14</v>
      </c>
      <c r="AG59" s="11">
        <f t="shared" si="448"/>
        <v>27.769000000000002</v>
      </c>
      <c r="AH59" s="20">
        <v>83</v>
      </c>
      <c r="AI59" s="11">
        <f t="shared" si="448"/>
        <v>164.63050000000001</v>
      </c>
      <c r="AJ59" s="20">
        <v>17</v>
      </c>
      <c r="AK59" s="11">
        <f t="shared" si="448"/>
        <v>33.719500000000004</v>
      </c>
      <c r="AL59" s="20">
        <v>92</v>
      </c>
      <c r="AM59" s="11">
        <f t="shared" si="448"/>
        <v>182.482</v>
      </c>
      <c r="AN59" s="20">
        <v>301</v>
      </c>
      <c r="AO59" s="11">
        <f t="shared" si="448"/>
        <v>597.0335</v>
      </c>
      <c r="AP59" s="20">
        <v>301</v>
      </c>
      <c r="AQ59" s="11">
        <f t="shared" si="9"/>
        <v>597.0335</v>
      </c>
    </row>
    <row r="60" spans="1:43" x14ac:dyDescent="0.25">
      <c r="A60" s="9">
        <v>40691</v>
      </c>
      <c r="B60" s="10">
        <v>0</v>
      </c>
      <c r="C60" s="11">
        <f t="shared" si="0"/>
        <v>0</v>
      </c>
      <c r="D60" s="10">
        <v>300</v>
      </c>
      <c r="E60" s="11">
        <f t="shared" si="0"/>
        <v>595.05000000000007</v>
      </c>
      <c r="F60" s="10">
        <v>57</v>
      </c>
      <c r="G60" s="11">
        <f t="shared" ref="G60" si="449">F60*1.9835</f>
        <v>113.0595</v>
      </c>
      <c r="H60" s="10">
        <v>13</v>
      </c>
      <c r="I60" s="11">
        <f t="shared" ref="I60" si="450">H60*1.9835</f>
        <v>25.785499999999999</v>
      </c>
      <c r="J60" s="10">
        <v>36</v>
      </c>
      <c r="K60" s="11">
        <f t="shared" ref="K60" si="451">J60*1.9835</f>
        <v>71.406000000000006</v>
      </c>
      <c r="L60" s="10">
        <v>27</v>
      </c>
      <c r="M60" s="11">
        <f t="shared" ref="M60" si="452">L60*1.9835</f>
        <v>53.554500000000004</v>
      </c>
      <c r="N60" s="10">
        <v>21</v>
      </c>
      <c r="O60" s="11">
        <f t="shared" ref="O60" si="453">N60*1.9835</f>
        <v>41.653500000000001</v>
      </c>
      <c r="P60" s="10">
        <v>34</v>
      </c>
      <c r="Q60" s="11">
        <f t="shared" ref="Q60" si="454">P60*1.9835</f>
        <v>67.439000000000007</v>
      </c>
      <c r="R60" s="10">
        <v>57</v>
      </c>
      <c r="S60" s="11">
        <f t="shared" ref="S60" si="455">R60*1.9835</f>
        <v>113.0595</v>
      </c>
      <c r="T60" s="10">
        <v>42</v>
      </c>
      <c r="U60" s="11">
        <f t="shared" ref="U60:AO60" si="456">T60*1.9835</f>
        <v>83.307000000000002</v>
      </c>
      <c r="V60" s="20">
        <v>40</v>
      </c>
      <c r="W60" s="11">
        <f t="shared" si="456"/>
        <v>79.34</v>
      </c>
      <c r="X60" s="20">
        <v>37</v>
      </c>
      <c r="Y60" s="11">
        <f t="shared" si="456"/>
        <v>73.389499999999998</v>
      </c>
      <c r="Z60" s="20">
        <v>75</v>
      </c>
      <c r="AA60" s="11">
        <f t="shared" si="456"/>
        <v>148.76250000000002</v>
      </c>
      <c r="AB60" s="20">
        <v>28</v>
      </c>
      <c r="AC60" s="11">
        <f t="shared" si="456"/>
        <v>55.538000000000004</v>
      </c>
      <c r="AD60" s="20">
        <v>71</v>
      </c>
      <c r="AE60" s="11">
        <f t="shared" si="456"/>
        <v>140.82849999999999</v>
      </c>
      <c r="AF60" s="20">
        <v>17</v>
      </c>
      <c r="AG60" s="11">
        <f t="shared" si="456"/>
        <v>33.719500000000004</v>
      </c>
      <c r="AH60" s="20">
        <v>82</v>
      </c>
      <c r="AI60" s="11">
        <f t="shared" si="456"/>
        <v>162.64699999999999</v>
      </c>
      <c r="AJ60" s="20">
        <v>16</v>
      </c>
      <c r="AK60" s="11">
        <f t="shared" si="456"/>
        <v>31.736000000000001</v>
      </c>
      <c r="AL60" s="20">
        <v>85</v>
      </c>
      <c r="AM60" s="11">
        <f t="shared" si="456"/>
        <v>168.5975</v>
      </c>
      <c r="AN60" s="20">
        <v>307</v>
      </c>
      <c r="AO60" s="11">
        <f t="shared" si="456"/>
        <v>608.93449999999996</v>
      </c>
      <c r="AP60" s="20">
        <v>307</v>
      </c>
      <c r="AQ60" s="11">
        <f t="shared" si="9"/>
        <v>608.93449999999996</v>
      </c>
    </row>
    <row r="61" spans="1:43" x14ac:dyDescent="0.25">
      <c r="A61" s="9">
        <v>40692</v>
      </c>
      <c r="B61" s="10">
        <v>0</v>
      </c>
      <c r="C61" s="11">
        <f t="shared" si="0"/>
        <v>0</v>
      </c>
      <c r="D61" s="10">
        <v>300</v>
      </c>
      <c r="E61" s="11">
        <f t="shared" si="0"/>
        <v>595.05000000000007</v>
      </c>
      <c r="F61" s="10">
        <v>60</v>
      </c>
      <c r="G61" s="11">
        <f t="shared" ref="G61" si="457">F61*1.9835</f>
        <v>119.01</v>
      </c>
      <c r="H61" s="10">
        <v>14</v>
      </c>
      <c r="I61" s="11">
        <f t="shared" ref="I61" si="458">H61*1.9835</f>
        <v>27.769000000000002</v>
      </c>
      <c r="J61" s="10">
        <v>36</v>
      </c>
      <c r="K61" s="11">
        <f t="shared" ref="K61" si="459">J61*1.9835</f>
        <v>71.406000000000006</v>
      </c>
      <c r="L61" s="10">
        <v>27</v>
      </c>
      <c r="M61" s="11">
        <f t="shared" ref="M61" si="460">L61*1.9835</f>
        <v>53.554500000000004</v>
      </c>
      <c r="N61" s="10">
        <v>26</v>
      </c>
      <c r="O61" s="11">
        <f t="shared" ref="O61" si="461">N61*1.9835</f>
        <v>51.570999999999998</v>
      </c>
      <c r="P61" s="10">
        <v>35</v>
      </c>
      <c r="Q61" s="11">
        <f t="shared" ref="Q61" si="462">P61*1.9835</f>
        <v>69.422499999999999</v>
      </c>
      <c r="R61" s="10">
        <v>57</v>
      </c>
      <c r="S61" s="11">
        <f t="shared" ref="S61" si="463">R61*1.9835</f>
        <v>113.0595</v>
      </c>
      <c r="T61" s="10">
        <v>42</v>
      </c>
      <c r="U61" s="11">
        <f t="shared" ref="U61:AO61" si="464">T61*1.9835</f>
        <v>83.307000000000002</v>
      </c>
      <c r="V61" s="20">
        <v>40</v>
      </c>
      <c r="W61" s="11">
        <f t="shared" si="464"/>
        <v>79.34</v>
      </c>
      <c r="X61" s="20">
        <v>37</v>
      </c>
      <c r="Y61" s="11">
        <f t="shared" si="464"/>
        <v>73.389499999999998</v>
      </c>
      <c r="Z61" s="20">
        <v>74</v>
      </c>
      <c r="AA61" s="11">
        <f t="shared" si="464"/>
        <v>146.779</v>
      </c>
      <c r="AB61" s="20">
        <v>29</v>
      </c>
      <c r="AC61" s="11">
        <f t="shared" si="464"/>
        <v>57.521500000000003</v>
      </c>
      <c r="AD61" s="20">
        <v>67</v>
      </c>
      <c r="AE61" s="11">
        <f t="shared" si="464"/>
        <v>132.89449999999999</v>
      </c>
      <c r="AF61" s="20">
        <v>16</v>
      </c>
      <c r="AG61" s="11">
        <f t="shared" si="464"/>
        <v>31.736000000000001</v>
      </c>
      <c r="AH61" s="20">
        <v>81</v>
      </c>
      <c r="AI61" s="11">
        <f t="shared" si="464"/>
        <v>160.6635</v>
      </c>
      <c r="AJ61" s="20">
        <v>14</v>
      </c>
      <c r="AK61" s="11">
        <f t="shared" si="464"/>
        <v>27.769000000000002</v>
      </c>
      <c r="AL61" s="20">
        <v>101</v>
      </c>
      <c r="AM61" s="11">
        <f t="shared" si="464"/>
        <v>200.33350000000002</v>
      </c>
      <c r="AN61" s="20">
        <v>270</v>
      </c>
      <c r="AO61" s="11">
        <f t="shared" si="464"/>
        <v>535.54499999999996</v>
      </c>
      <c r="AP61" s="20">
        <v>270</v>
      </c>
      <c r="AQ61" s="11">
        <f t="shared" si="9"/>
        <v>535.54499999999996</v>
      </c>
    </row>
    <row r="62" spans="1:43" x14ac:dyDescent="0.25">
      <c r="A62" s="9">
        <v>40693</v>
      </c>
      <c r="B62" s="10">
        <v>0</v>
      </c>
      <c r="C62" s="11">
        <f t="shared" si="0"/>
        <v>0</v>
      </c>
      <c r="D62" s="10">
        <v>300</v>
      </c>
      <c r="E62" s="11">
        <f t="shared" si="0"/>
        <v>595.05000000000007</v>
      </c>
      <c r="F62" s="10">
        <v>54</v>
      </c>
      <c r="G62" s="11">
        <f t="shared" ref="G62" si="465">F62*1.9835</f>
        <v>107.10900000000001</v>
      </c>
      <c r="H62" s="10">
        <v>15</v>
      </c>
      <c r="I62" s="11">
        <f t="shared" ref="I62" si="466">H62*1.9835</f>
        <v>29.752500000000001</v>
      </c>
      <c r="J62" s="10">
        <v>37</v>
      </c>
      <c r="K62" s="11">
        <f t="shared" ref="K62" si="467">J62*1.9835</f>
        <v>73.389499999999998</v>
      </c>
      <c r="L62" s="10">
        <v>29</v>
      </c>
      <c r="M62" s="11">
        <f t="shared" ref="M62" si="468">L62*1.9835</f>
        <v>57.521500000000003</v>
      </c>
      <c r="N62" s="10">
        <v>26</v>
      </c>
      <c r="O62" s="11">
        <f t="shared" ref="O62" si="469">N62*1.9835</f>
        <v>51.570999999999998</v>
      </c>
      <c r="P62" s="10">
        <v>35</v>
      </c>
      <c r="Q62" s="11">
        <f t="shared" ref="Q62" si="470">P62*1.9835</f>
        <v>69.422499999999999</v>
      </c>
      <c r="R62" s="10">
        <v>56</v>
      </c>
      <c r="S62" s="11">
        <f t="shared" ref="S62" si="471">R62*1.9835</f>
        <v>111.07600000000001</v>
      </c>
      <c r="T62" s="10">
        <v>43</v>
      </c>
      <c r="U62" s="11">
        <f t="shared" ref="U62:AO62" si="472">T62*1.9835</f>
        <v>85.290500000000009</v>
      </c>
      <c r="V62" s="20">
        <v>153</v>
      </c>
      <c r="W62" s="11">
        <f t="shared" si="472"/>
        <v>303.47550000000001</v>
      </c>
      <c r="X62" s="20">
        <v>37</v>
      </c>
      <c r="Y62" s="11">
        <f t="shared" si="472"/>
        <v>73.389499999999998</v>
      </c>
      <c r="Z62" s="20">
        <v>77</v>
      </c>
      <c r="AA62" s="11">
        <f t="shared" si="472"/>
        <v>152.7295</v>
      </c>
      <c r="AB62" s="20">
        <v>31</v>
      </c>
      <c r="AC62" s="11">
        <f t="shared" si="472"/>
        <v>61.488500000000002</v>
      </c>
      <c r="AD62" s="20">
        <v>66</v>
      </c>
      <c r="AE62" s="11">
        <f t="shared" si="472"/>
        <v>130.911</v>
      </c>
      <c r="AF62" s="20">
        <v>15</v>
      </c>
      <c r="AG62" s="11">
        <f t="shared" si="472"/>
        <v>29.752500000000001</v>
      </c>
      <c r="AH62" s="20">
        <v>85</v>
      </c>
      <c r="AI62" s="11">
        <f t="shared" si="472"/>
        <v>168.5975</v>
      </c>
      <c r="AJ62" s="20">
        <v>13</v>
      </c>
      <c r="AK62" s="11">
        <f t="shared" si="472"/>
        <v>25.785499999999999</v>
      </c>
      <c r="AL62" s="20">
        <v>128</v>
      </c>
      <c r="AM62" s="11">
        <f t="shared" si="472"/>
        <v>253.88800000000001</v>
      </c>
      <c r="AN62" s="20">
        <v>274</v>
      </c>
      <c r="AO62" s="11">
        <f t="shared" si="472"/>
        <v>543.47900000000004</v>
      </c>
      <c r="AP62" s="20">
        <v>274</v>
      </c>
      <c r="AQ62" s="11">
        <f t="shared" si="9"/>
        <v>543.47900000000004</v>
      </c>
    </row>
    <row r="63" spans="1:43" x14ac:dyDescent="0.25">
      <c r="A63" s="9">
        <v>40694</v>
      </c>
      <c r="B63" s="10">
        <v>0</v>
      </c>
      <c r="C63" s="11">
        <f t="shared" si="0"/>
        <v>0</v>
      </c>
      <c r="D63" s="10">
        <v>300</v>
      </c>
      <c r="E63" s="11">
        <f t="shared" si="0"/>
        <v>595.05000000000007</v>
      </c>
      <c r="F63" s="10">
        <v>50</v>
      </c>
      <c r="G63" s="11">
        <f t="shared" ref="G63" si="473">F63*1.9835</f>
        <v>99.174999999999997</v>
      </c>
      <c r="H63" s="10">
        <v>13</v>
      </c>
      <c r="I63" s="11">
        <f t="shared" ref="I63" si="474">H63*1.9835</f>
        <v>25.785499999999999</v>
      </c>
      <c r="J63" s="10">
        <v>39</v>
      </c>
      <c r="K63" s="11">
        <f t="shared" ref="K63" si="475">J63*1.9835</f>
        <v>77.356499999999997</v>
      </c>
      <c r="L63" s="10">
        <v>30</v>
      </c>
      <c r="M63" s="11">
        <f t="shared" ref="M63" si="476">L63*1.9835</f>
        <v>59.505000000000003</v>
      </c>
      <c r="N63" s="10">
        <v>24</v>
      </c>
      <c r="O63" s="11">
        <f t="shared" ref="O63" si="477">N63*1.9835</f>
        <v>47.603999999999999</v>
      </c>
      <c r="P63" s="10">
        <v>36</v>
      </c>
      <c r="Q63" s="11">
        <f t="shared" ref="Q63" si="478">P63*1.9835</f>
        <v>71.406000000000006</v>
      </c>
      <c r="R63" s="10">
        <v>50</v>
      </c>
      <c r="S63" s="11">
        <f t="shared" ref="S63" si="479">R63*1.9835</f>
        <v>99.174999999999997</v>
      </c>
      <c r="T63" s="10">
        <v>43</v>
      </c>
      <c r="U63" s="11">
        <f t="shared" ref="U63:AO63" si="480">T63*1.9835</f>
        <v>85.290500000000009</v>
      </c>
      <c r="V63" s="20">
        <v>40</v>
      </c>
      <c r="W63" s="11">
        <f t="shared" si="480"/>
        <v>79.34</v>
      </c>
      <c r="X63" s="20">
        <v>37</v>
      </c>
      <c r="Y63" s="11">
        <f t="shared" si="480"/>
        <v>73.389499999999998</v>
      </c>
      <c r="Z63" s="20">
        <v>79</v>
      </c>
      <c r="AA63" s="11">
        <f t="shared" si="480"/>
        <v>156.69650000000001</v>
      </c>
      <c r="AB63" s="20">
        <v>31</v>
      </c>
      <c r="AC63" s="11">
        <f t="shared" si="480"/>
        <v>61.488500000000002</v>
      </c>
      <c r="AD63" s="20">
        <v>65</v>
      </c>
      <c r="AE63" s="11">
        <f t="shared" si="480"/>
        <v>128.92750000000001</v>
      </c>
      <c r="AF63" s="20">
        <v>15</v>
      </c>
      <c r="AG63" s="11">
        <f t="shared" si="480"/>
        <v>29.752500000000001</v>
      </c>
      <c r="AH63" s="20">
        <v>85</v>
      </c>
      <c r="AI63" s="11">
        <f t="shared" si="480"/>
        <v>168.5975</v>
      </c>
      <c r="AJ63" s="20">
        <v>13</v>
      </c>
      <c r="AK63" s="11">
        <f t="shared" si="480"/>
        <v>25.785499999999999</v>
      </c>
      <c r="AL63" s="20">
        <v>124</v>
      </c>
      <c r="AM63" s="11">
        <f t="shared" si="480"/>
        <v>245.95400000000001</v>
      </c>
      <c r="AN63" s="20">
        <v>296</v>
      </c>
      <c r="AO63" s="11">
        <f t="shared" si="480"/>
        <v>587.11599999999999</v>
      </c>
      <c r="AP63" s="20">
        <v>296</v>
      </c>
      <c r="AQ63" s="11">
        <f t="shared" si="9"/>
        <v>587.11599999999999</v>
      </c>
    </row>
    <row r="64" spans="1:43" x14ac:dyDescent="0.25">
      <c r="B64" s="33"/>
      <c r="C64" s="167" t="s">
        <v>101</v>
      </c>
      <c r="D64" s="167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V64" s="19"/>
    </row>
  </sheetData>
  <mergeCells count="2">
    <mergeCell ref="C64:N64"/>
    <mergeCell ref="A1:A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59"/>
  <sheetViews>
    <sheetView zoomScale="60" zoomScaleNormal="60" workbookViewId="0">
      <selection activeCell="F57" sqref="F57"/>
    </sheetView>
  </sheetViews>
  <sheetFormatPr defaultRowHeight="15" x14ac:dyDescent="0.25"/>
  <cols>
    <col min="2" max="2" width="15" customWidth="1"/>
    <col min="3" max="3" width="19.5703125" customWidth="1"/>
    <col min="4" max="4" width="21.140625" customWidth="1"/>
    <col min="5" max="5" width="21.5703125" customWidth="1"/>
    <col min="7" max="7" width="16.85546875" customWidth="1"/>
    <col min="8" max="8" width="20.7109375" customWidth="1"/>
    <col min="9" max="9" width="21.7109375" customWidth="1"/>
    <col min="10" max="10" width="20.140625" customWidth="1"/>
    <col min="12" max="12" width="15.5703125" customWidth="1"/>
    <col min="13" max="13" width="19.28515625" customWidth="1"/>
    <col min="14" max="14" width="22.28515625" customWidth="1"/>
    <col min="15" max="15" width="14.140625" customWidth="1"/>
    <col min="17" max="17" width="15.140625" customWidth="1"/>
    <col min="18" max="18" width="19.85546875" customWidth="1"/>
    <col min="19" max="19" width="21.28515625" customWidth="1"/>
    <col min="20" max="20" width="13.85546875" customWidth="1"/>
    <col min="22" max="22" width="11" bestFit="1" customWidth="1"/>
    <col min="23" max="23" width="19" customWidth="1"/>
    <col min="24" max="24" width="21.42578125" customWidth="1"/>
    <col min="25" max="25" width="20.5703125" customWidth="1"/>
    <col min="27" max="27" width="13.42578125" customWidth="1"/>
    <col min="28" max="28" width="19.42578125" customWidth="1"/>
    <col min="29" max="29" width="21.28515625" customWidth="1"/>
    <col min="30" max="30" width="20.85546875" customWidth="1"/>
    <col min="32" max="32" width="11" customWidth="1"/>
    <col min="33" max="33" width="20.7109375" customWidth="1"/>
    <col min="34" max="34" width="21.42578125" customWidth="1"/>
    <col min="35" max="35" width="18.28515625" customWidth="1"/>
    <col min="37" max="37" width="9.7109375" bestFit="1" customWidth="1"/>
    <col min="38" max="38" width="19.7109375" customWidth="1"/>
    <col min="39" max="39" width="22.7109375" customWidth="1"/>
    <col min="40" max="40" width="19.42578125" customWidth="1"/>
    <col min="42" max="42" width="10" customWidth="1"/>
    <col min="43" max="43" width="19.42578125" customWidth="1"/>
    <col min="44" max="44" width="21.140625" customWidth="1"/>
    <col min="45" max="45" width="14.7109375" customWidth="1"/>
    <col min="48" max="48" width="18.5703125" customWidth="1"/>
    <col min="49" max="49" width="21.28515625" customWidth="1"/>
    <col min="50" max="50" width="13.7109375" customWidth="1"/>
    <col min="57" max="57" width="11.28515625" customWidth="1"/>
    <col min="58" max="58" width="15.85546875" customWidth="1"/>
    <col min="60" max="60" width="26.28515625" customWidth="1"/>
    <col min="61" max="61" width="15.42578125" customWidth="1"/>
    <col min="62" max="62" width="15.7109375" customWidth="1"/>
  </cols>
  <sheetData>
    <row r="1" spans="1:63" x14ac:dyDescent="0.25">
      <c r="A1" s="205" t="s">
        <v>52</v>
      </c>
      <c r="B1" s="23" t="s">
        <v>0</v>
      </c>
      <c r="C1" s="184"/>
      <c r="D1" s="184"/>
      <c r="E1" s="184"/>
      <c r="F1" s="184"/>
      <c r="G1" s="23" t="s">
        <v>1</v>
      </c>
      <c r="H1" s="184"/>
      <c r="I1" s="184"/>
      <c r="J1" s="184"/>
      <c r="K1" s="184"/>
      <c r="L1" s="23" t="s">
        <v>2</v>
      </c>
      <c r="M1" s="184"/>
      <c r="N1" s="184"/>
      <c r="O1" s="184"/>
      <c r="P1" s="184"/>
      <c r="Q1" s="23" t="s">
        <v>4</v>
      </c>
      <c r="R1" s="184"/>
      <c r="S1" s="184"/>
      <c r="T1" s="184"/>
      <c r="U1" s="184"/>
      <c r="V1" s="23" t="s">
        <v>15</v>
      </c>
      <c r="W1" s="184"/>
      <c r="X1" s="184"/>
      <c r="Y1" s="184"/>
      <c r="Z1" s="184"/>
      <c r="AA1" s="23" t="s">
        <v>6</v>
      </c>
      <c r="AB1" s="184"/>
      <c r="AC1" s="184"/>
      <c r="AD1" s="184"/>
      <c r="AE1" s="184"/>
      <c r="AF1" s="23" t="s">
        <v>5</v>
      </c>
      <c r="AG1" s="184"/>
      <c r="AH1" s="184"/>
      <c r="AI1" s="184"/>
      <c r="AJ1" s="184"/>
      <c r="AK1" s="23" t="s">
        <v>7</v>
      </c>
      <c r="AL1" s="184"/>
      <c r="AM1" s="184"/>
      <c r="AN1" s="184"/>
      <c r="AO1" s="184"/>
      <c r="AP1" s="23" t="s">
        <v>8</v>
      </c>
      <c r="AQ1" s="184"/>
      <c r="AR1" s="184"/>
      <c r="AS1" s="184"/>
      <c r="AT1" s="184"/>
      <c r="AU1" s="23" t="s">
        <v>3</v>
      </c>
      <c r="AV1" s="185" t="s">
        <v>55</v>
      </c>
      <c r="AW1" s="185"/>
      <c r="AX1" s="185"/>
      <c r="AY1" s="185"/>
      <c r="BF1" s="40"/>
      <c r="BH1" s="41"/>
      <c r="BI1" s="42"/>
      <c r="BJ1" s="41"/>
      <c r="BK1" s="41"/>
    </row>
    <row r="2" spans="1:63" x14ac:dyDescent="0.25">
      <c r="A2" s="205"/>
      <c r="B2" s="24" t="s">
        <v>14</v>
      </c>
      <c r="C2" s="24" t="s">
        <v>50</v>
      </c>
      <c r="D2" s="24" t="s">
        <v>51</v>
      </c>
      <c r="E2" s="24" t="s">
        <v>18</v>
      </c>
      <c r="F2" s="24" t="s">
        <v>19</v>
      </c>
      <c r="G2" s="24" t="s">
        <v>14</v>
      </c>
      <c r="H2" s="24" t="s">
        <v>50</v>
      </c>
      <c r="I2" s="24" t="s">
        <v>51</v>
      </c>
      <c r="J2" s="24" t="s">
        <v>18</v>
      </c>
      <c r="K2" s="24" t="s">
        <v>19</v>
      </c>
      <c r="L2" s="24" t="s">
        <v>14</v>
      </c>
      <c r="M2" s="24" t="s">
        <v>50</v>
      </c>
      <c r="N2" s="24" t="s">
        <v>51</v>
      </c>
      <c r="O2" s="24" t="s">
        <v>18</v>
      </c>
      <c r="P2" s="24" t="s">
        <v>19</v>
      </c>
      <c r="Q2" s="24" t="s">
        <v>14</v>
      </c>
      <c r="R2" s="24" t="s">
        <v>50</v>
      </c>
      <c r="S2" s="24" t="s">
        <v>51</v>
      </c>
      <c r="T2" s="24" t="s">
        <v>18</v>
      </c>
      <c r="U2" s="24" t="s">
        <v>19</v>
      </c>
      <c r="V2" s="24" t="s">
        <v>14</v>
      </c>
      <c r="W2" s="24" t="s">
        <v>50</v>
      </c>
      <c r="X2" s="24" t="s">
        <v>51</v>
      </c>
      <c r="Y2" s="24" t="s">
        <v>18</v>
      </c>
      <c r="Z2" s="24" t="s">
        <v>19</v>
      </c>
      <c r="AA2" s="24" t="s">
        <v>14</v>
      </c>
      <c r="AB2" s="24" t="s">
        <v>50</v>
      </c>
      <c r="AC2" s="24" t="s">
        <v>51</v>
      </c>
      <c r="AD2" s="24" t="s">
        <v>18</v>
      </c>
      <c r="AE2" s="24" t="s">
        <v>19</v>
      </c>
      <c r="AF2" s="24" t="s">
        <v>14</v>
      </c>
      <c r="AG2" s="24" t="s">
        <v>50</v>
      </c>
      <c r="AH2" s="24" t="s">
        <v>51</v>
      </c>
      <c r="AI2" s="24" t="s">
        <v>18</v>
      </c>
      <c r="AJ2" s="24" t="s">
        <v>19</v>
      </c>
      <c r="AK2" s="24" t="s">
        <v>14</v>
      </c>
      <c r="AL2" s="24" t="s">
        <v>50</v>
      </c>
      <c r="AM2" s="24" t="s">
        <v>51</v>
      </c>
      <c r="AN2" s="24" t="s">
        <v>18</v>
      </c>
      <c r="AO2" s="24" t="s">
        <v>19</v>
      </c>
      <c r="AP2" s="24" t="s">
        <v>14</v>
      </c>
      <c r="AQ2" s="24" t="s">
        <v>50</v>
      </c>
      <c r="AR2" s="24" t="s">
        <v>51</v>
      </c>
      <c r="AS2" s="24" t="s">
        <v>18</v>
      </c>
      <c r="AT2" s="24" t="s">
        <v>19</v>
      </c>
      <c r="AU2" s="24" t="s">
        <v>14</v>
      </c>
      <c r="AV2" s="24" t="s">
        <v>50</v>
      </c>
      <c r="AW2" s="24" t="s">
        <v>51</v>
      </c>
      <c r="AX2" s="24" t="s">
        <v>18</v>
      </c>
      <c r="AY2" s="24" t="s">
        <v>19</v>
      </c>
      <c r="BK2" s="39"/>
    </row>
    <row r="3" spans="1:63" x14ac:dyDescent="0.25">
      <c r="A3" s="205"/>
      <c r="B3" s="26">
        <v>40644</v>
      </c>
      <c r="C3" s="22">
        <v>404</v>
      </c>
      <c r="D3" s="22">
        <v>241</v>
      </c>
      <c r="E3" s="22" t="s">
        <v>68</v>
      </c>
      <c r="F3" s="25">
        <f>1-(D3/C3)</f>
        <v>0.40346534653465349</v>
      </c>
      <c r="G3" s="26">
        <v>40646</v>
      </c>
      <c r="H3" s="22">
        <v>353</v>
      </c>
      <c r="I3" s="22">
        <v>187</v>
      </c>
      <c r="J3" s="22" t="s">
        <v>20</v>
      </c>
      <c r="K3" s="25">
        <f>1-(I3/H3)</f>
        <v>0.47025495750708213</v>
      </c>
      <c r="L3" s="26">
        <v>40638</v>
      </c>
      <c r="M3" s="22">
        <v>59</v>
      </c>
      <c r="N3" s="22">
        <v>31.3</v>
      </c>
      <c r="O3" s="22" t="s">
        <v>22</v>
      </c>
      <c r="P3" s="25">
        <f>1-(N3/M3)</f>
        <v>0.46949152542372885</v>
      </c>
      <c r="Q3" s="26">
        <v>40638</v>
      </c>
      <c r="R3" s="22">
        <v>48</v>
      </c>
      <c r="S3" s="22">
        <v>37.700000000000003</v>
      </c>
      <c r="T3" s="22" t="s">
        <v>56</v>
      </c>
      <c r="U3" s="25">
        <f>1-(S3/R3)</f>
        <v>0.21458333333333324</v>
      </c>
      <c r="V3" s="26">
        <v>40646</v>
      </c>
      <c r="W3" s="22">
        <v>29</v>
      </c>
      <c r="X3" s="22">
        <v>19</v>
      </c>
      <c r="Y3" s="22" t="s">
        <v>58</v>
      </c>
      <c r="Z3" s="25">
        <f>1-(X3/W3)</f>
        <v>0.34482758620689657</v>
      </c>
      <c r="AA3" s="26">
        <v>40637</v>
      </c>
      <c r="AB3" s="22">
        <v>7.6</v>
      </c>
      <c r="AC3" s="22">
        <v>5.28</v>
      </c>
      <c r="AD3" s="22" t="s">
        <v>57</v>
      </c>
      <c r="AE3" s="25">
        <f>1-(AC3/AB3)</f>
        <v>0.30526315789473679</v>
      </c>
      <c r="AF3" s="26">
        <v>40654</v>
      </c>
      <c r="AG3" s="22">
        <v>24</v>
      </c>
      <c r="AH3" s="22">
        <v>1.05</v>
      </c>
      <c r="AI3" s="22" t="s">
        <v>59</v>
      </c>
      <c r="AJ3" s="25">
        <f>1-(AH3/AG3)</f>
        <v>0.95625000000000004</v>
      </c>
      <c r="AK3" s="26">
        <v>40637</v>
      </c>
      <c r="AL3" s="22">
        <v>43</v>
      </c>
      <c r="AM3" s="22">
        <v>36.4</v>
      </c>
      <c r="AN3" s="22" t="s">
        <v>60</v>
      </c>
      <c r="AO3" s="25">
        <f>1-(AM3/AL3)</f>
        <v>0.15348837209302324</v>
      </c>
      <c r="AP3" s="26">
        <v>40652</v>
      </c>
      <c r="AQ3" s="22">
        <v>42</v>
      </c>
      <c r="AR3" s="22">
        <f>29.6+3.08</f>
        <v>32.68</v>
      </c>
      <c r="AS3" s="22" t="s">
        <v>61</v>
      </c>
      <c r="AT3" s="25">
        <f>1-(AR3/AQ3)</f>
        <v>0.22190476190476194</v>
      </c>
      <c r="AU3" s="26" t="s">
        <v>62</v>
      </c>
      <c r="AV3" s="22">
        <v>1</v>
      </c>
      <c r="AW3" s="22">
        <v>1</v>
      </c>
      <c r="AX3" s="22" t="s">
        <v>62</v>
      </c>
      <c r="AY3" s="25">
        <f>1-(AW3/AV3)</f>
        <v>0</v>
      </c>
      <c r="BK3" s="39"/>
    </row>
    <row r="4" spans="1:63" x14ac:dyDescent="0.25">
      <c r="A4" s="205"/>
      <c r="B4" s="22"/>
      <c r="C4" s="22"/>
      <c r="D4" s="22"/>
      <c r="E4" s="22"/>
      <c r="F4" s="25"/>
      <c r="G4" s="26">
        <v>40653</v>
      </c>
      <c r="H4" s="22">
        <v>289</v>
      </c>
      <c r="I4" s="22">
        <v>195</v>
      </c>
      <c r="J4" s="22" t="s">
        <v>20</v>
      </c>
      <c r="K4" s="25">
        <f t="shared" ref="K4:K5" si="0">1-(I4/H4)</f>
        <v>0.32525951557093424</v>
      </c>
      <c r="L4" s="26">
        <v>40676</v>
      </c>
      <c r="M4" s="22">
        <v>44</v>
      </c>
      <c r="N4" s="22">
        <v>9.9</v>
      </c>
      <c r="O4" s="22" t="s">
        <v>23</v>
      </c>
      <c r="P4" s="25">
        <f t="shared" ref="P4:P5" si="1">1-(N4/M4)</f>
        <v>0.77500000000000002</v>
      </c>
      <c r="Q4" s="26">
        <v>40646</v>
      </c>
      <c r="R4" s="22">
        <v>44</v>
      </c>
      <c r="S4" s="22">
        <v>33.1</v>
      </c>
      <c r="T4" s="22" t="s">
        <v>56</v>
      </c>
      <c r="U4" s="25">
        <f t="shared" ref="U4:U6" si="2">1-(S4/R4)</f>
        <v>0.24772727272727268</v>
      </c>
      <c r="V4" s="26">
        <v>40653</v>
      </c>
      <c r="W4" s="22">
        <v>15</v>
      </c>
      <c r="X4" s="22">
        <v>11.8</v>
      </c>
      <c r="Y4" s="22" t="s">
        <v>58</v>
      </c>
      <c r="Z4" s="25">
        <f t="shared" ref="Z4:Z5" si="3">1-(X4/W4)</f>
        <v>0.21333333333333326</v>
      </c>
      <c r="AA4" s="26">
        <v>40646</v>
      </c>
      <c r="AB4" s="22">
        <v>8.5</v>
      </c>
      <c r="AC4" s="22">
        <v>4.79</v>
      </c>
      <c r="AD4" s="22" t="s">
        <v>57</v>
      </c>
      <c r="AE4" s="25">
        <f t="shared" ref="AE4:AE6" si="4">1-(AC4/AB4)</f>
        <v>0.43647058823529417</v>
      </c>
      <c r="AF4" s="26"/>
      <c r="AG4" s="22"/>
      <c r="AH4" s="22"/>
      <c r="AI4" s="22"/>
      <c r="AJ4" s="25"/>
      <c r="AK4" s="26">
        <v>40646</v>
      </c>
      <c r="AL4" s="22">
        <v>33</v>
      </c>
      <c r="AM4" s="22">
        <v>11.3</v>
      </c>
      <c r="AN4" s="22" t="s">
        <v>60</v>
      </c>
      <c r="AO4" s="25">
        <f t="shared" ref="AO4:AO5" si="5">1-(AM4/AL4)</f>
        <v>0.65757575757575748</v>
      </c>
      <c r="AP4" s="26"/>
      <c r="AQ4" s="22"/>
      <c r="AR4" s="22"/>
      <c r="AS4" s="22"/>
      <c r="AT4" s="25"/>
      <c r="AU4" s="26"/>
      <c r="AV4" s="22"/>
      <c r="AW4" s="22"/>
      <c r="AX4" s="22"/>
      <c r="AY4" s="25"/>
      <c r="BF4" s="39"/>
      <c r="BK4" s="39"/>
    </row>
    <row r="5" spans="1:63" x14ac:dyDescent="0.25">
      <c r="A5" s="205"/>
      <c r="B5" s="22"/>
      <c r="C5" s="22"/>
      <c r="D5" s="22"/>
      <c r="E5" s="22"/>
      <c r="F5" s="25"/>
      <c r="G5" s="26">
        <v>40659</v>
      </c>
      <c r="H5" s="22">
        <v>285</v>
      </c>
      <c r="I5" s="22">
        <v>112</v>
      </c>
      <c r="J5" s="22" t="s">
        <v>21</v>
      </c>
      <c r="K5" s="25">
        <f t="shared" si="0"/>
        <v>0.60701754385964912</v>
      </c>
      <c r="L5" s="26">
        <v>40689</v>
      </c>
      <c r="M5" s="22">
        <v>44</v>
      </c>
      <c r="N5" s="22">
        <v>11.5</v>
      </c>
      <c r="O5" s="22" t="s">
        <v>23</v>
      </c>
      <c r="P5" s="25">
        <f t="shared" si="1"/>
        <v>0.73863636363636365</v>
      </c>
      <c r="Q5" s="26">
        <v>40653</v>
      </c>
      <c r="R5" s="22">
        <v>40</v>
      </c>
      <c r="S5" s="22">
        <v>30.9</v>
      </c>
      <c r="T5" s="22" t="s">
        <v>56</v>
      </c>
      <c r="U5" s="25">
        <f t="shared" si="2"/>
        <v>0.22750000000000004</v>
      </c>
      <c r="V5" s="26">
        <v>40659</v>
      </c>
      <c r="W5" s="22">
        <v>28</v>
      </c>
      <c r="X5" s="22">
        <f>5.86+3.33</f>
        <v>9.1900000000000013</v>
      </c>
      <c r="Y5" s="22" t="s">
        <v>58</v>
      </c>
      <c r="Z5" s="25">
        <f t="shared" si="3"/>
        <v>0.67178571428571421</v>
      </c>
      <c r="AA5" s="26">
        <v>40653</v>
      </c>
      <c r="AB5" s="22">
        <v>22</v>
      </c>
      <c r="AC5" s="22">
        <v>4.76</v>
      </c>
      <c r="AD5" s="22" t="s">
        <v>57</v>
      </c>
      <c r="AE5" s="25">
        <f t="shared" si="4"/>
        <v>0.78363636363636369</v>
      </c>
      <c r="AF5" s="26"/>
      <c r="AG5" s="22"/>
      <c r="AH5" s="22"/>
      <c r="AI5" s="22"/>
      <c r="AJ5" s="25"/>
      <c r="AK5" s="26">
        <v>40653</v>
      </c>
      <c r="AL5" s="22">
        <v>17</v>
      </c>
      <c r="AM5" s="22">
        <v>3.84</v>
      </c>
      <c r="AN5" s="22" t="s">
        <v>60</v>
      </c>
      <c r="AO5" s="25">
        <f t="shared" si="5"/>
        <v>0.77411764705882358</v>
      </c>
      <c r="AP5" s="26"/>
      <c r="AQ5" s="22"/>
      <c r="AR5" s="22"/>
      <c r="AS5" s="22"/>
      <c r="AT5" s="25"/>
      <c r="AU5" s="26"/>
      <c r="AV5" s="22"/>
      <c r="AW5" s="22"/>
      <c r="AX5" s="22"/>
      <c r="AY5" s="25"/>
      <c r="BK5" s="39"/>
    </row>
    <row r="6" spans="1:63" x14ac:dyDescent="0.25">
      <c r="A6" s="205"/>
      <c r="B6" s="22"/>
      <c r="C6" s="22"/>
      <c r="D6" s="22"/>
      <c r="E6" s="22"/>
      <c r="F6" s="25"/>
      <c r="G6" s="26"/>
      <c r="H6" s="22"/>
      <c r="I6" s="22"/>
      <c r="J6" s="22"/>
      <c r="K6" s="25"/>
      <c r="L6" s="26"/>
      <c r="M6" s="22"/>
      <c r="N6" s="22"/>
      <c r="O6" s="22"/>
      <c r="P6" s="25"/>
      <c r="Q6" s="26">
        <v>40659</v>
      </c>
      <c r="R6" s="22">
        <v>49</v>
      </c>
      <c r="S6" s="22">
        <v>31.3</v>
      </c>
      <c r="T6" s="22" t="s">
        <v>56</v>
      </c>
      <c r="U6" s="25">
        <f t="shared" si="2"/>
        <v>0.36122448979591837</v>
      </c>
      <c r="V6" s="26"/>
      <c r="W6" s="22"/>
      <c r="X6" s="22"/>
      <c r="Y6" s="22"/>
      <c r="Z6" s="25"/>
      <c r="AA6" s="26">
        <v>40659</v>
      </c>
      <c r="AB6" s="22">
        <v>29</v>
      </c>
      <c r="AC6" s="22">
        <f>15.6+4.95</f>
        <v>20.55</v>
      </c>
      <c r="AD6" s="22" t="s">
        <v>57</v>
      </c>
      <c r="AE6" s="25">
        <f t="shared" si="4"/>
        <v>0.29137931034482756</v>
      </c>
      <c r="AF6" s="26"/>
      <c r="AG6" s="22"/>
      <c r="AH6" s="22"/>
      <c r="AI6" s="22"/>
      <c r="AJ6" s="25"/>
      <c r="AK6" s="26"/>
      <c r="AL6" s="22"/>
      <c r="AM6" s="22"/>
      <c r="AN6" s="22"/>
      <c r="AO6" s="25"/>
      <c r="AP6" s="26"/>
      <c r="AQ6" s="22"/>
      <c r="AR6" s="22"/>
      <c r="AS6" s="22"/>
      <c r="AT6" s="25"/>
      <c r="AU6" s="26"/>
      <c r="AV6" s="22"/>
      <c r="AW6" s="22"/>
      <c r="AX6" s="22"/>
      <c r="AY6" s="25"/>
      <c r="BF6" s="40"/>
      <c r="BK6" s="39"/>
    </row>
    <row r="7" spans="1:63" x14ac:dyDescent="0.25">
      <c r="A7" s="205"/>
      <c r="B7" s="206" t="s">
        <v>73</v>
      </c>
      <c r="C7" s="207"/>
      <c r="D7" s="208"/>
      <c r="E7" s="27" t="s">
        <v>30</v>
      </c>
      <c r="F7" s="25">
        <f>AVERAGE(F3:F5)</f>
        <v>0.40346534653465349</v>
      </c>
      <c r="G7" s="170" t="s">
        <v>74</v>
      </c>
      <c r="H7" s="171"/>
      <c r="I7" s="172"/>
      <c r="J7" s="27" t="s">
        <v>30</v>
      </c>
      <c r="K7" s="28">
        <f>AVERAGE(K3:K5)</f>
        <v>0.46751067231255511</v>
      </c>
      <c r="L7" s="170" t="s">
        <v>72</v>
      </c>
      <c r="M7" s="171"/>
      <c r="N7" s="172"/>
      <c r="O7" s="27" t="s">
        <v>30</v>
      </c>
      <c r="P7" s="28">
        <f>AVERAGE(P3:P5)</f>
        <v>0.66104262968669758</v>
      </c>
      <c r="Q7" s="187"/>
      <c r="R7" s="188"/>
      <c r="S7" s="189"/>
      <c r="T7" s="27" t="s">
        <v>30</v>
      </c>
      <c r="U7" s="28">
        <f>AVERAGE(U3:U6)</f>
        <v>0.26275877396413105</v>
      </c>
      <c r="V7" s="170"/>
      <c r="W7" s="171"/>
      <c r="X7" s="172"/>
      <c r="Y7" s="27" t="s">
        <v>30</v>
      </c>
      <c r="Z7" s="28">
        <f>AVERAGE(Z3:Z5)</f>
        <v>0.4099822112753147</v>
      </c>
      <c r="AA7" s="170"/>
      <c r="AB7" s="171"/>
      <c r="AC7" s="172"/>
      <c r="AD7" s="27" t="s">
        <v>30</v>
      </c>
      <c r="AE7" s="28">
        <f>AVERAGE(AE3:AE6)</f>
        <v>0.45418735502780561</v>
      </c>
      <c r="AF7" s="170"/>
      <c r="AG7" s="171"/>
      <c r="AH7" s="172"/>
      <c r="AI7" s="27" t="s">
        <v>30</v>
      </c>
      <c r="AJ7" s="28">
        <f>AVERAGE(AJ3:AJ5)</f>
        <v>0.95625000000000004</v>
      </c>
      <c r="AK7" s="170" t="s">
        <v>71</v>
      </c>
      <c r="AL7" s="171"/>
      <c r="AM7" s="172"/>
      <c r="AN7" s="27" t="s">
        <v>30</v>
      </c>
      <c r="AO7" s="28">
        <f>AVERAGE(AO3:AO5)</f>
        <v>0.52839392557586817</v>
      </c>
      <c r="AP7" s="170"/>
      <c r="AQ7" s="171"/>
      <c r="AR7" s="172"/>
      <c r="AS7" s="27" t="s">
        <v>30</v>
      </c>
      <c r="AT7" s="28">
        <f>AVERAGE(AT3:AT5)</f>
        <v>0.22190476190476194</v>
      </c>
      <c r="AU7" s="206" t="s">
        <v>69</v>
      </c>
      <c r="AV7" s="207"/>
      <c r="AW7" s="208"/>
      <c r="AX7" s="27" t="s">
        <v>30</v>
      </c>
      <c r="AY7" s="28">
        <f>AVERAGE(AY3:AY5)</f>
        <v>0</v>
      </c>
      <c r="BK7" s="39"/>
    </row>
    <row r="8" spans="1:63" x14ac:dyDescent="0.25">
      <c r="A8" s="205"/>
      <c r="B8" s="199"/>
      <c r="C8" s="200"/>
      <c r="D8" s="201"/>
      <c r="E8" s="27" t="s">
        <v>70</v>
      </c>
      <c r="F8" s="25"/>
      <c r="G8" s="173"/>
      <c r="H8" s="174"/>
      <c r="I8" s="175"/>
      <c r="J8" s="27" t="s">
        <v>70</v>
      </c>
      <c r="K8" s="28"/>
      <c r="L8" s="173"/>
      <c r="M8" s="174"/>
      <c r="N8" s="175"/>
      <c r="O8" s="27" t="s">
        <v>70</v>
      </c>
      <c r="P8" s="28"/>
      <c r="Q8" s="190"/>
      <c r="R8" s="191"/>
      <c r="S8" s="192"/>
      <c r="T8" s="27" t="s">
        <v>70</v>
      </c>
      <c r="U8" s="28"/>
      <c r="V8" s="173"/>
      <c r="W8" s="174"/>
      <c r="X8" s="175"/>
      <c r="Y8" s="27" t="s">
        <v>70</v>
      </c>
      <c r="Z8" s="28"/>
      <c r="AA8" s="173"/>
      <c r="AB8" s="174"/>
      <c r="AC8" s="175"/>
      <c r="AD8" s="27" t="s">
        <v>70</v>
      </c>
      <c r="AE8" s="28"/>
      <c r="AF8" s="173"/>
      <c r="AG8" s="174"/>
      <c r="AH8" s="175"/>
      <c r="AI8" s="27" t="s">
        <v>70</v>
      </c>
      <c r="AJ8" s="28">
        <v>0.5</v>
      </c>
      <c r="AK8" s="173"/>
      <c r="AL8" s="174"/>
      <c r="AM8" s="175"/>
      <c r="AN8" s="27" t="s">
        <v>70</v>
      </c>
      <c r="AO8" s="28"/>
      <c r="AP8" s="173"/>
      <c r="AQ8" s="174"/>
      <c r="AR8" s="175"/>
      <c r="AS8" s="27" t="s">
        <v>70</v>
      </c>
      <c r="AT8" s="28"/>
      <c r="AU8" s="199"/>
      <c r="AV8" s="200"/>
      <c r="AW8" s="201"/>
      <c r="AX8" s="27" t="s">
        <v>70</v>
      </c>
      <c r="AY8" s="28">
        <v>0.36</v>
      </c>
      <c r="BK8" s="39"/>
    </row>
    <row r="9" spans="1:63" x14ac:dyDescent="0.25">
      <c r="A9" s="205"/>
      <c r="B9" s="202"/>
      <c r="C9" s="209"/>
      <c r="D9" s="210"/>
      <c r="E9" s="29" t="s">
        <v>37</v>
      </c>
      <c r="F9" s="30">
        <v>0.4</v>
      </c>
      <c r="G9" s="176"/>
      <c r="H9" s="177"/>
      <c r="I9" s="178"/>
      <c r="J9" s="29" t="s">
        <v>37</v>
      </c>
      <c r="K9" s="31">
        <v>0.47</v>
      </c>
      <c r="L9" s="176"/>
      <c r="M9" s="177"/>
      <c r="N9" s="178"/>
      <c r="O9" s="29" t="s">
        <v>37</v>
      </c>
      <c r="P9" s="31">
        <v>0.66</v>
      </c>
      <c r="Q9" s="193"/>
      <c r="R9" s="194"/>
      <c r="S9" s="195"/>
      <c r="T9" s="29" t="s">
        <v>37</v>
      </c>
      <c r="U9" s="31">
        <v>0.26</v>
      </c>
      <c r="V9" s="176"/>
      <c r="W9" s="177"/>
      <c r="X9" s="178"/>
      <c r="Y9" s="29" t="s">
        <v>37</v>
      </c>
      <c r="Z9" s="31">
        <v>0.41</v>
      </c>
      <c r="AA9" s="176"/>
      <c r="AB9" s="177"/>
      <c r="AC9" s="178"/>
      <c r="AD9" s="29" t="s">
        <v>37</v>
      </c>
      <c r="AE9" s="31">
        <v>0.45</v>
      </c>
      <c r="AF9" s="176"/>
      <c r="AG9" s="177"/>
      <c r="AH9" s="178"/>
      <c r="AI9" s="29" t="s">
        <v>37</v>
      </c>
      <c r="AJ9" s="31">
        <v>0.96</v>
      </c>
      <c r="AK9" s="176"/>
      <c r="AL9" s="177"/>
      <c r="AM9" s="178"/>
      <c r="AN9" s="29" t="s">
        <v>37</v>
      </c>
      <c r="AO9" s="31">
        <v>0.53</v>
      </c>
      <c r="AP9" s="176"/>
      <c r="AQ9" s="177"/>
      <c r="AR9" s="178"/>
      <c r="AS9" s="29" t="s">
        <v>37</v>
      </c>
      <c r="AT9" s="31">
        <v>0.22</v>
      </c>
      <c r="AU9" s="202"/>
      <c r="AV9" s="209"/>
      <c r="AW9" s="210"/>
      <c r="AX9" s="29" t="s">
        <v>37</v>
      </c>
      <c r="AY9" s="31">
        <v>0.25</v>
      </c>
      <c r="BK9" s="39"/>
    </row>
    <row r="10" spans="1:63" x14ac:dyDescent="0.25">
      <c r="BK10" s="39"/>
    </row>
    <row r="11" spans="1:63" x14ac:dyDescent="0.25">
      <c r="A11" s="205" t="s">
        <v>53</v>
      </c>
      <c r="B11" s="23" t="s">
        <v>10</v>
      </c>
      <c r="C11" s="185"/>
      <c r="D11" s="185"/>
      <c r="E11" s="185"/>
      <c r="F11" s="185"/>
      <c r="G11" s="23" t="s">
        <v>65</v>
      </c>
      <c r="H11" s="185"/>
      <c r="I11" s="185"/>
      <c r="J11" s="185"/>
      <c r="K11" s="185"/>
      <c r="L11" s="23" t="s">
        <v>11</v>
      </c>
      <c r="M11" s="185" t="s">
        <v>55</v>
      </c>
      <c r="N11" s="185"/>
      <c r="O11" s="185"/>
      <c r="P11" s="185"/>
      <c r="Q11" s="23" t="s">
        <v>12</v>
      </c>
      <c r="R11" s="185" t="s">
        <v>55</v>
      </c>
      <c r="S11" s="185"/>
      <c r="T11" s="185"/>
      <c r="U11" s="185"/>
      <c r="BF11" s="39"/>
      <c r="BK11" s="39"/>
    </row>
    <row r="12" spans="1:63" x14ac:dyDescent="0.25">
      <c r="A12" s="205"/>
      <c r="B12" s="24" t="s">
        <v>14</v>
      </c>
      <c r="C12" s="24" t="s">
        <v>50</v>
      </c>
      <c r="D12" s="24" t="s">
        <v>51</v>
      </c>
      <c r="E12" s="24" t="s">
        <v>18</v>
      </c>
      <c r="F12" s="24" t="s">
        <v>19</v>
      </c>
      <c r="G12" s="24" t="s">
        <v>14</v>
      </c>
      <c r="H12" s="24" t="s">
        <v>50</v>
      </c>
      <c r="I12" s="24" t="s">
        <v>51</v>
      </c>
      <c r="J12" s="24" t="s">
        <v>18</v>
      </c>
      <c r="K12" s="24" t="s">
        <v>19</v>
      </c>
      <c r="L12" s="24" t="s">
        <v>14</v>
      </c>
      <c r="M12" s="24" t="s">
        <v>50</v>
      </c>
      <c r="N12" s="24" t="s">
        <v>51</v>
      </c>
      <c r="O12" s="24" t="s">
        <v>18</v>
      </c>
      <c r="P12" s="24" t="s">
        <v>19</v>
      </c>
      <c r="Q12" s="24" t="s">
        <v>14</v>
      </c>
      <c r="R12" s="24" t="s">
        <v>50</v>
      </c>
      <c r="S12" s="24" t="s">
        <v>51</v>
      </c>
      <c r="T12" s="24" t="s">
        <v>18</v>
      </c>
      <c r="U12" s="24" t="s">
        <v>19</v>
      </c>
      <c r="BK12" s="39"/>
    </row>
    <row r="13" spans="1:63" x14ac:dyDescent="0.25">
      <c r="A13" s="205"/>
      <c r="B13" s="26">
        <v>40676</v>
      </c>
      <c r="C13" s="22">
        <v>28</v>
      </c>
      <c r="D13" s="22">
        <v>10.8</v>
      </c>
      <c r="E13" s="22" t="s">
        <v>64</v>
      </c>
      <c r="F13" s="25">
        <f>1-(D13/C13)</f>
        <v>0.61428571428571432</v>
      </c>
      <c r="G13" s="26">
        <v>40654</v>
      </c>
      <c r="H13" s="22">
        <v>29</v>
      </c>
      <c r="I13" s="22">
        <v>20.9</v>
      </c>
      <c r="J13" s="22" t="s">
        <v>66</v>
      </c>
      <c r="K13" s="25">
        <f>1-(I13/H13)</f>
        <v>0.27931034482758621</v>
      </c>
      <c r="L13" s="22"/>
      <c r="M13" s="22">
        <v>1</v>
      </c>
      <c r="N13" s="22">
        <v>1</v>
      </c>
      <c r="O13" s="22"/>
      <c r="P13" s="25">
        <f>1-(N13/M13)</f>
        <v>0</v>
      </c>
      <c r="Q13" s="22"/>
      <c r="R13" s="22">
        <v>1</v>
      </c>
      <c r="S13" s="22">
        <v>1</v>
      </c>
      <c r="T13" s="22"/>
      <c r="U13" s="25">
        <f>1-(S13/R13)</f>
        <v>0</v>
      </c>
    </row>
    <row r="14" spans="1:63" x14ac:dyDescent="0.25">
      <c r="A14" s="205"/>
      <c r="B14" s="22"/>
      <c r="C14" s="22"/>
      <c r="D14" s="22"/>
      <c r="E14" s="22"/>
      <c r="F14" s="25"/>
      <c r="G14" s="22"/>
      <c r="H14" s="22"/>
      <c r="I14" s="22"/>
      <c r="J14" s="22"/>
      <c r="K14" s="25"/>
      <c r="L14" s="22"/>
      <c r="M14" s="22">
        <v>1</v>
      </c>
      <c r="N14" s="22">
        <v>1</v>
      </c>
      <c r="O14" s="22"/>
      <c r="P14" s="25">
        <f t="shared" ref="P14:P15" si="6">1-(N14/M14)</f>
        <v>0</v>
      </c>
      <c r="Q14" s="22"/>
      <c r="R14" s="22">
        <v>1</v>
      </c>
      <c r="S14" s="22">
        <v>1</v>
      </c>
      <c r="T14" s="22"/>
      <c r="U14" s="25">
        <f t="shared" ref="U14:U15" si="7">1-(S14/R14)</f>
        <v>0</v>
      </c>
    </row>
    <row r="15" spans="1:63" x14ac:dyDescent="0.25">
      <c r="A15" s="205"/>
      <c r="B15" s="22"/>
      <c r="C15" s="22"/>
      <c r="D15" s="22"/>
      <c r="E15" s="22"/>
      <c r="F15" s="25"/>
      <c r="G15" s="22"/>
      <c r="H15" s="22">
        <v>1</v>
      </c>
      <c r="I15" s="22"/>
      <c r="J15" s="22"/>
      <c r="K15" s="25"/>
      <c r="L15" s="22"/>
      <c r="M15" s="22">
        <v>1</v>
      </c>
      <c r="N15" s="22">
        <v>1</v>
      </c>
      <c r="O15" s="22"/>
      <c r="P15" s="25">
        <f t="shared" si="6"/>
        <v>0</v>
      </c>
      <c r="Q15" s="22"/>
      <c r="R15" s="22">
        <v>1</v>
      </c>
      <c r="S15" s="22">
        <v>1</v>
      </c>
      <c r="T15" s="22"/>
      <c r="U15" s="25">
        <f t="shared" si="7"/>
        <v>0</v>
      </c>
    </row>
    <row r="16" spans="1:63" x14ac:dyDescent="0.25">
      <c r="A16" s="205"/>
      <c r="B16" s="170"/>
      <c r="C16" s="171"/>
      <c r="D16" s="172"/>
      <c r="E16" s="27" t="s">
        <v>30</v>
      </c>
      <c r="F16" s="25">
        <f>AVERAGE(F13:F15)</f>
        <v>0.61428571428571432</v>
      </c>
      <c r="G16" s="170"/>
      <c r="H16" s="171"/>
      <c r="I16" s="172"/>
      <c r="J16" s="27" t="s">
        <v>30</v>
      </c>
      <c r="K16" s="25">
        <f>AVERAGE(K13:K15)</f>
        <v>0.27931034482758621</v>
      </c>
      <c r="L16" s="170" t="s">
        <v>76</v>
      </c>
      <c r="M16" s="171"/>
      <c r="N16" s="172"/>
      <c r="O16" s="27" t="s">
        <v>30</v>
      </c>
      <c r="P16" s="25">
        <f>AVERAGE(P13:P15)</f>
        <v>0</v>
      </c>
      <c r="Q16" s="170" t="s">
        <v>76</v>
      </c>
      <c r="R16" s="171"/>
      <c r="S16" s="172"/>
      <c r="T16" s="27" t="s">
        <v>30</v>
      </c>
      <c r="U16" s="25">
        <f>AVERAGE(U13:U15)</f>
        <v>0</v>
      </c>
    </row>
    <row r="17" spans="1:36" x14ac:dyDescent="0.25">
      <c r="A17" s="205"/>
      <c r="B17" s="173"/>
      <c r="C17" s="174"/>
      <c r="D17" s="175"/>
      <c r="E17" s="27" t="s">
        <v>70</v>
      </c>
      <c r="F17" s="25"/>
      <c r="G17" s="173"/>
      <c r="H17" s="174"/>
      <c r="I17" s="175"/>
      <c r="J17" s="27" t="s">
        <v>70</v>
      </c>
      <c r="K17" s="25"/>
      <c r="L17" s="173"/>
      <c r="M17" s="174"/>
      <c r="N17" s="175"/>
      <c r="O17" s="27" t="s">
        <v>70</v>
      </c>
      <c r="P17" s="25">
        <v>0.32</v>
      </c>
      <c r="Q17" s="173"/>
      <c r="R17" s="174"/>
      <c r="S17" s="175"/>
      <c r="T17" s="27" t="s">
        <v>70</v>
      </c>
      <c r="U17" s="25">
        <v>0.32</v>
      </c>
    </row>
    <row r="18" spans="1:36" x14ac:dyDescent="0.25">
      <c r="A18" s="205"/>
      <c r="B18" s="176"/>
      <c r="C18" s="177"/>
      <c r="D18" s="178"/>
      <c r="E18" s="29" t="s">
        <v>37</v>
      </c>
      <c r="F18" s="30">
        <v>0.61</v>
      </c>
      <c r="G18" s="176"/>
      <c r="H18" s="177"/>
      <c r="I18" s="178"/>
      <c r="J18" s="29" t="s">
        <v>37</v>
      </c>
      <c r="K18" s="30">
        <v>0.28000000000000003</v>
      </c>
      <c r="L18" s="176"/>
      <c r="M18" s="177"/>
      <c r="N18" s="178"/>
      <c r="O18" s="29" t="s">
        <v>37</v>
      </c>
      <c r="P18" s="30">
        <v>0.32</v>
      </c>
      <c r="Q18" s="176"/>
      <c r="R18" s="177"/>
      <c r="S18" s="178"/>
      <c r="T18" s="29" t="s">
        <v>37</v>
      </c>
      <c r="U18" s="30">
        <v>0.32</v>
      </c>
    </row>
    <row r="19" spans="1:36" x14ac:dyDescent="0.25">
      <c r="AF19" s="51"/>
      <c r="AG19" s="51"/>
      <c r="AH19" s="51"/>
      <c r="AI19" s="51"/>
      <c r="AJ19" s="51"/>
    </row>
    <row r="20" spans="1:36" x14ac:dyDescent="0.25">
      <c r="A20" s="205" t="s">
        <v>54</v>
      </c>
      <c r="B20" s="23" t="s">
        <v>24</v>
      </c>
      <c r="C20" s="185" t="s">
        <v>55</v>
      </c>
      <c r="D20" s="185"/>
      <c r="E20" s="185"/>
      <c r="F20" s="185"/>
      <c r="G20" s="23" t="s">
        <v>35</v>
      </c>
      <c r="H20" s="185" t="s">
        <v>55</v>
      </c>
      <c r="I20" s="185"/>
      <c r="J20" s="185"/>
      <c r="K20" s="185"/>
      <c r="L20" s="23" t="s">
        <v>26</v>
      </c>
      <c r="M20" s="185" t="s">
        <v>55</v>
      </c>
      <c r="N20" s="185"/>
      <c r="O20" s="185"/>
      <c r="P20" s="185"/>
      <c r="Q20" s="23" t="s">
        <v>27</v>
      </c>
      <c r="R20" s="185" t="s">
        <v>55</v>
      </c>
      <c r="S20" s="185"/>
      <c r="T20" s="185"/>
      <c r="U20" s="185"/>
      <c r="V20" s="23" t="s">
        <v>67</v>
      </c>
      <c r="W20" s="185" t="s">
        <v>55</v>
      </c>
      <c r="X20" s="185"/>
      <c r="Y20" s="185"/>
      <c r="Z20" s="185"/>
      <c r="AA20" s="84" t="s">
        <v>29</v>
      </c>
      <c r="AB20" s="186" t="s">
        <v>55</v>
      </c>
      <c r="AC20" s="186"/>
      <c r="AD20" s="186"/>
      <c r="AE20" s="186"/>
      <c r="AF20" s="78"/>
      <c r="AG20" s="82"/>
      <c r="AH20" s="82"/>
      <c r="AI20" s="82"/>
      <c r="AJ20" s="82"/>
    </row>
    <row r="21" spans="1:36" x14ac:dyDescent="0.25">
      <c r="A21" s="205"/>
      <c r="B21" s="24" t="s">
        <v>14</v>
      </c>
      <c r="C21" s="24" t="s">
        <v>50</v>
      </c>
      <c r="D21" s="24" t="s">
        <v>51</v>
      </c>
      <c r="E21" s="24" t="s">
        <v>18</v>
      </c>
      <c r="F21" s="24" t="s">
        <v>19</v>
      </c>
      <c r="G21" s="24" t="s">
        <v>14</v>
      </c>
      <c r="H21" s="24" t="s">
        <v>50</v>
      </c>
      <c r="I21" s="24" t="s">
        <v>51</v>
      </c>
      <c r="J21" s="24" t="s">
        <v>18</v>
      </c>
      <c r="K21" s="24" t="s">
        <v>19</v>
      </c>
      <c r="L21" s="24" t="s">
        <v>14</v>
      </c>
      <c r="M21" s="24" t="s">
        <v>50</v>
      </c>
      <c r="N21" s="24" t="s">
        <v>51</v>
      </c>
      <c r="O21" s="24" t="s">
        <v>18</v>
      </c>
      <c r="P21" s="24" t="s">
        <v>19</v>
      </c>
      <c r="Q21" s="24" t="s">
        <v>14</v>
      </c>
      <c r="R21" s="24" t="s">
        <v>50</v>
      </c>
      <c r="S21" s="24" t="s">
        <v>51</v>
      </c>
      <c r="T21" s="24" t="s">
        <v>18</v>
      </c>
      <c r="U21" s="24" t="s">
        <v>19</v>
      </c>
      <c r="V21" s="24" t="s">
        <v>14</v>
      </c>
      <c r="W21" s="24" t="s">
        <v>50</v>
      </c>
      <c r="X21" s="24" t="s">
        <v>51</v>
      </c>
      <c r="Y21" s="24" t="s">
        <v>18</v>
      </c>
      <c r="Z21" s="24" t="s">
        <v>19</v>
      </c>
      <c r="AA21" s="85" t="s">
        <v>14</v>
      </c>
      <c r="AB21" s="85" t="s">
        <v>50</v>
      </c>
      <c r="AC21" s="85" t="s">
        <v>51</v>
      </c>
      <c r="AD21" s="85" t="s">
        <v>18</v>
      </c>
      <c r="AE21" s="85" t="s">
        <v>19</v>
      </c>
      <c r="AF21" s="79"/>
      <c r="AG21" s="79"/>
      <c r="AH21" s="79"/>
      <c r="AI21" s="79"/>
      <c r="AJ21" s="79"/>
    </row>
    <row r="22" spans="1:36" x14ac:dyDescent="0.25">
      <c r="A22" s="205"/>
      <c r="B22" s="22"/>
      <c r="C22" s="22">
        <v>1</v>
      </c>
      <c r="D22" s="22">
        <v>1</v>
      </c>
      <c r="E22" s="22"/>
      <c r="F22" s="25">
        <f>1-(D22/C22)</f>
        <v>0</v>
      </c>
      <c r="G22" s="22"/>
      <c r="H22" s="22">
        <v>1</v>
      </c>
      <c r="I22" s="22">
        <v>1</v>
      </c>
      <c r="J22" s="22"/>
      <c r="K22" s="25">
        <f>1-(I22/H22)</f>
        <v>0</v>
      </c>
      <c r="L22" s="22"/>
      <c r="M22" s="22">
        <v>1</v>
      </c>
      <c r="N22" s="22">
        <v>1</v>
      </c>
      <c r="O22" s="22"/>
      <c r="P22" s="25">
        <f>1-(N22/M22)</f>
        <v>0</v>
      </c>
      <c r="Q22" s="22"/>
      <c r="R22" s="22">
        <v>1</v>
      </c>
      <c r="S22" s="22">
        <v>1</v>
      </c>
      <c r="T22" s="22"/>
      <c r="U22" s="25">
        <f>1-(S22/R22)</f>
        <v>0</v>
      </c>
      <c r="V22" s="22"/>
      <c r="W22" s="22">
        <v>1</v>
      </c>
      <c r="X22" s="22">
        <v>1</v>
      </c>
      <c r="Y22" s="22"/>
      <c r="Z22" s="25">
        <f>1-(X22/W22)</f>
        <v>0</v>
      </c>
      <c r="AA22" s="65"/>
      <c r="AB22" s="65">
        <v>1</v>
      </c>
      <c r="AC22" s="65">
        <v>1</v>
      </c>
      <c r="AD22" s="65"/>
      <c r="AE22" s="86">
        <f>1-(AC22/AB22)</f>
        <v>0</v>
      </c>
      <c r="AF22" s="80"/>
      <c r="AG22" s="80"/>
      <c r="AH22" s="80"/>
      <c r="AI22" s="80"/>
      <c r="AJ22" s="81"/>
    </row>
    <row r="23" spans="1:36" x14ac:dyDescent="0.25">
      <c r="A23" s="205"/>
      <c r="B23" s="22"/>
      <c r="C23" s="22">
        <v>1</v>
      </c>
      <c r="D23" s="22">
        <v>1</v>
      </c>
      <c r="E23" s="22"/>
      <c r="F23" s="25">
        <f t="shared" ref="F23:F24" si="8">1-(D23/C23)</f>
        <v>0</v>
      </c>
      <c r="G23" s="22"/>
      <c r="H23" s="22">
        <v>1</v>
      </c>
      <c r="I23" s="22">
        <v>1</v>
      </c>
      <c r="J23" s="22"/>
      <c r="K23" s="25">
        <f t="shared" ref="K23:K24" si="9">1-(I23/H23)</f>
        <v>0</v>
      </c>
      <c r="L23" s="22"/>
      <c r="M23" s="22">
        <v>1</v>
      </c>
      <c r="N23" s="22">
        <v>1</v>
      </c>
      <c r="O23" s="22"/>
      <c r="P23" s="25">
        <f t="shared" ref="P23:P24" si="10">1-(N23/M23)</f>
        <v>0</v>
      </c>
      <c r="Q23" s="22"/>
      <c r="R23" s="22">
        <v>1</v>
      </c>
      <c r="S23" s="22">
        <v>1</v>
      </c>
      <c r="T23" s="22"/>
      <c r="U23" s="25">
        <f t="shared" ref="U23:U24" si="11">1-(S23/R23)</f>
        <v>0</v>
      </c>
      <c r="V23" s="22"/>
      <c r="W23" s="22">
        <v>1</v>
      </c>
      <c r="X23" s="22">
        <v>1</v>
      </c>
      <c r="Y23" s="22"/>
      <c r="Z23" s="25">
        <f t="shared" ref="Z23:Z24" si="12">1-(X23/W23)</f>
        <v>0</v>
      </c>
      <c r="AA23" s="65"/>
      <c r="AB23" s="65">
        <v>1</v>
      </c>
      <c r="AC23" s="65">
        <v>1</v>
      </c>
      <c r="AD23" s="65"/>
      <c r="AE23" s="86">
        <f t="shared" ref="AE23:AE24" si="13">1-(AC23/AB23)</f>
        <v>0</v>
      </c>
      <c r="AF23" s="51"/>
      <c r="AG23" s="51"/>
      <c r="AH23" s="51"/>
      <c r="AI23" s="51"/>
      <c r="AJ23" s="74"/>
    </row>
    <row r="24" spans="1:36" x14ac:dyDescent="0.25">
      <c r="A24" s="205"/>
      <c r="B24" s="22"/>
      <c r="C24" s="22">
        <v>1</v>
      </c>
      <c r="D24" s="22">
        <v>1</v>
      </c>
      <c r="E24" s="22"/>
      <c r="F24" s="25">
        <f t="shared" si="8"/>
        <v>0</v>
      </c>
      <c r="G24" s="22"/>
      <c r="H24" s="22">
        <v>1</v>
      </c>
      <c r="I24" s="22">
        <v>1</v>
      </c>
      <c r="J24" s="22"/>
      <c r="K24" s="25">
        <f t="shared" si="9"/>
        <v>0</v>
      </c>
      <c r="L24" s="22"/>
      <c r="M24" s="22">
        <v>1</v>
      </c>
      <c r="N24" s="22">
        <v>1</v>
      </c>
      <c r="O24" s="22"/>
      <c r="P24" s="25">
        <f t="shared" si="10"/>
        <v>0</v>
      </c>
      <c r="Q24" s="22"/>
      <c r="R24" s="22">
        <v>1</v>
      </c>
      <c r="S24" s="22">
        <v>1</v>
      </c>
      <c r="T24" s="22"/>
      <c r="U24" s="25">
        <f t="shared" si="11"/>
        <v>0</v>
      </c>
      <c r="V24" s="22"/>
      <c r="W24" s="22">
        <v>1</v>
      </c>
      <c r="X24" s="22">
        <v>1</v>
      </c>
      <c r="Y24" s="22"/>
      <c r="Z24" s="25">
        <f t="shared" si="12"/>
        <v>0</v>
      </c>
      <c r="AA24" s="65"/>
      <c r="AB24" s="65">
        <v>1</v>
      </c>
      <c r="AC24" s="65">
        <v>1</v>
      </c>
      <c r="AD24" s="65"/>
      <c r="AE24" s="86">
        <f t="shared" si="13"/>
        <v>0</v>
      </c>
      <c r="AF24" s="51"/>
      <c r="AG24" s="51"/>
      <c r="AH24" s="51"/>
      <c r="AI24" s="51"/>
      <c r="AJ24" s="74"/>
    </row>
    <row r="25" spans="1:36" x14ac:dyDescent="0.25">
      <c r="A25" s="205"/>
      <c r="B25" s="170" t="s">
        <v>76</v>
      </c>
      <c r="C25" s="171"/>
      <c r="D25" s="172"/>
      <c r="E25" s="27" t="s">
        <v>30</v>
      </c>
      <c r="F25" s="25">
        <f>AVERAGE(F22:F24)</f>
        <v>0</v>
      </c>
      <c r="G25" s="170" t="s">
        <v>76</v>
      </c>
      <c r="H25" s="171"/>
      <c r="I25" s="172"/>
      <c r="J25" s="27" t="s">
        <v>30</v>
      </c>
      <c r="K25" s="25">
        <f>AVERAGE(K22:K24)</f>
        <v>0</v>
      </c>
      <c r="L25" s="170" t="s">
        <v>76</v>
      </c>
      <c r="M25" s="171"/>
      <c r="N25" s="172"/>
      <c r="O25" s="27" t="s">
        <v>30</v>
      </c>
      <c r="P25" s="25">
        <f>AVERAGE(P22:P24)</f>
        <v>0</v>
      </c>
      <c r="Q25" s="170" t="s">
        <v>75</v>
      </c>
      <c r="R25" s="171"/>
      <c r="S25" s="172"/>
      <c r="T25" s="27" t="s">
        <v>30</v>
      </c>
      <c r="U25" s="25">
        <f>AVERAGE(U22:U24)</f>
        <v>0</v>
      </c>
      <c r="V25" s="170" t="s">
        <v>76</v>
      </c>
      <c r="W25" s="171"/>
      <c r="X25" s="172"/>
      <c r="Y25" s="27" t="s">
        <v>30</v>
      </c>
      <c r="Z25" s="25">
        <f>AVERAGE(Z22:Z24)</f>
        <v>0</v>
      </c>
      <c r="AA25" s="179" t="s">
        <v>76</v>
      </c>
      <c r="AB25" s="180"/>
      <c r="AC25" s="181"/>
      <c r="AD25" s="87" t="s">
        <v>30</v>
      </c>
      <c r="AE25" s="86">
        <f>AVERAGE(AE22:AE24)</f>
        <v>0</v>
      </c>
      <c r="AF25" s="83"/>
      <c r="AG25" s="83"/>
      <c r="AH25" s="83"/>
      <c r="AI25" s="75"/>
      <c r="AJ25" s="74"/>
    </row>
    <row r="26" spans="1:36" x14ac:dyDescent="0.25">
      <c r="A26" s="205"/>
      <c r="B26" s="173"/>
      <c r="C26" s="174"/>
      <c r="D26" s="175"/>
      <c r="E26" s="27" t="s">
        <v>70</v>
      </c>
      <c r="F26" s="25">
        <v>0.32</v>
      </c>
      <c r="G26" s="173"/>
      <c r="H26" s="174"/>
      <c r="I26" s="175"/>
      <c r="J26" s="27" t="s">
        <v>70</v>
      </c>
      <c r="K26" s="25">
        <v>0.32</v>
      </c>
      <c r="L26" s="173"/>
      <c r="M26" s="174"/>
      <c r="N26" s="175"/>
      <c r="O26" s="27" t="s">
        <v>70</v>
      </c>
      <c r="P26" s="25">
        <v>0.32</v>
      </c>
      <c r="Q26" s="173"/>
      <c r="R26" s="174"/>
      <c r="S26" s="175"/>
      <c r="T26" s="27" t="s">
        <v>70</v>
      </c>
      <c r="U26" s="25">
        <v>0.32</v>
      </c>
      <c r="V26" s="173"/>
      <c r="W26" s="174"/>
      <c r="X26" s="175"/>
      <c r="Y26" s="27" t="s">
        <v>70</v>
      </c>
      <c r="Z26" s="25">
        <v>0.32</v>
      </c>
      <c r="AA26" s="173"/>
      <c r="AB26" s="174"/>
      <c r="AC26" s="175"/>
      <c r="AD26" s="87" t="s">
        <v>70</v>
      </c>
      <c r="AE26" s="86">
        <v>0.32</v>
      </c>
      <c r="AF26" s="83"/>
      <c r="AG26" s="83"/>
      <c r="AH26" s="83"/>
      <c r="AI26" s="75"/>
      <c r="AJ26" s="74"/>
    </row>
    <row r="27" spans="1:36" x14ac:dyDescent="0.25">
      <c r="A27" s="205"/>
      <c r="B27" s="176"/>
      <c r="C27" s="177"/>
      <c r="D27" s="178"/>
      <c r="E27" s="29" t="s">
        <v>37</v>
      </c>
      <c r="F27" s="30">
        <v>0.32</v>
      </c>
      <c r="G27" s="176"/>
      <c r="H27" s="177"/>
      <c r="I27" s="178"/>
      <c r="J27" s="29" t="s">
        <v>37</v>
      </c>
      <c r="K27" s="30">
        <v>0.32</v>
      </c>
      <c r="L27" s="176"/>
      <c r="M27" s="177"/>
      <c r="N27" s="178"/>
      <c r="O27" s="29" t="s">
        <v>37</v>
      </c>
      <c r="P27" s="30">
        <v>0.32</v>
      </c>
      <c r="Q27" s="176"/>
      <c r="R27" s="177"/>
      <c r="S27" s="178"/>
      <c r="T27" s="29" t="s">
        <v>37</v>
      </c>
      <c r="U27" s="30">
        <v>0.32</v>
      </c>
      <c r="V27" s="176"/>
      <c r="W27" s="177"/>
      <c r="X27" s="178"/>
      <c r="Y27" s="29" t="s">
        <v>37</v>
      </c>
      <c r="Z27" s="30">
        <v>0.32</v>
      </c>
      <c r="AA27" s="176"/>
      <c r="AB27" s="182"/>
      <c r="AC27" s="183"/>
      <c r="AD27" s="88" t="s">
        <v>37</v>
      </c>
      <c r="AE27" s="89">
        <v>0.32</v>
      </c>
      <c r="AF27" s="83"/>
      <c r="AG27" s="83"/>
      <c r="AH27" s="83"/>
      <c r="AI27" s="76"/>
      <c r="AJ27" s="77"/>
    </row>
    <row r="28" spans="1:36" x14ac:dyDescent="0.25">
      <c r="AF28" s="51"/>
      <c r="AG28" s="51"/>
      <c r="AH28" s="51"/>
      <c r="AI28" s="51"/>
      <c r="AJ28" s="51"/>
    </row>
    <row r="29" spans="1:36" x14ac:dyDescent="0.25">
      <c r="A29" s="205" t="s">
        <v>77</v>
      </c>
      <c r="B29" s="23" t="s">
        <v>36</v>
      </c>
      <c r="C29" s="47"/>
      <c r="D29" s="48"/>
      <c r="E29" s="48"/>
      <c r="F29" s="48"/>
      <c r="G29" s="48"/>
      <c r="H29" s="48"/>
      <c r="I29" s="52"/>
      <c r="J29" s="52"/>
    </row>
    <row r="30" spans="1:36" x14ac:dyDescent="0.25">
      <c r="A30" s="205"/>
      <c r="B30" s="24" t="s">
        <v>14</v>
      </c>
      <c r="C30" s="24" t="s">
        <v>17</v>
      </c>
      <c r="D30" s="24" t="s">
        <v>51</v>
      </c>
      <c r="E30" s="24" t="s">
        <v>51</v>
      </c>
      <c r="F30" s="24" t="s">
        <v>19</v>
      </c>
      <c r="G30" s="43" t="s">
        <v>96</v>
      </c>
      <c r="H30" s="43" t="s">
        <v>97</v>
      </c>
      <c r="I30" s="52"/>
      <c r="J30" s="52"/>
    </row>
    <row r="31" spans="1:36" x14ac:dyDescent="0.25">
      <c r="A31" s="205"/>
      <c r="B31" s="26">
        <v>40654</v>
      </c>
      <c r="C31" s="22">
        <v>105</v>
      </c>
      <c r="D31" s="22">
        <v>60</v>
      </c>
      <c r="E31" s="22" t="s">
        <v>63</v>
      </c>
      <c r="F31" s="25">
        <f>1-(D31/C31)</f>
        <v>0.4285714285714286</v>
      </c>
      <c r="G31" s="46">
        <f>SUM(E47:E55)</f>
        <v>237.80200000000002</v>
      </c>
      <c r="H31" s="46">
        <f>SUM(E56:E57)</f>
        <v>157.19999999999999</v>
      </c>
      <c r="I31" s="53"/>
      <c r="J31" s="53"/>
    </row>
    <row r="32" spans="1:36" x14ac:dyDescent="0.25">
      <c r="A32" s="205"/>
      <c r="B32" s="26">
        <v>40674</v>
      </c>
      <c r="C32" s="22">
        <v>42</v>
      </c>
      <c r="D32" s="22">
        <v>40.9</v>
      </c>
      <c r="E32" s="22" t="s">
        <v>63</v>
      </c>
      <c r="F32" s="25">
        <f t="shared" ref="F32:F41" si="14">1-(D32/C32)</f>
        <v>2.6190476190476208E-2</v>
      </c>
    </row>
    <row r="33" spans="1:8" x14ac:dyDescent="0.25">
      <c r="A33" s="205"/>
      <c r="B33" s="26">
        <v>40679</v>
      </c>
      <c r="C33" s="22">
        <v>68</v>
      </c>
      <c r="D33" s="22">
        <v>47.3</v>
      </c>
      <c r="E33" s="22" t="s">
        <v>63</v>
      </c>
      <c r="F33" s="25">
        <f t="shared" si="14"/>
        <v>0.30441176470588238</v>
      </c>
    </row>
    <row r="34" spans="1:8" x14ac:dyDescent="0.25">
      <c r="A34" s="205"/>
      <c r="B34" s="26">
        <v>40658</v>
      </c>
      <c r="C34" s="22">
        <v>120</v>
      </c>
      <c r="D34" s="22">
        <v>47</v>
      </c>
      <c r="E34" s="22" t="s">
        <v>132</v>
      </c>
      <c r="F34" s="25">
        <f t="shared" si="14"/>
        <v>0.60833333333333339</v>
      </c>
    </row>
    <row r="35" spans="1:8" x14ac:dyDescent="0.25">
      <c r="A35" s="205"/>
      <c r="B35" s="26">
        <v>40659</v>
      </c>
      <c r="C35" s="22">
        <v>123</v>
      </c>
      <c r="D35" s="22">
        <v>53.1</v>
      </c>
      <c r="E35" s="22" t="s">
        <v>131</v>
      </c>
      <c r="F35" s="25">
        <f t="shared" si="14"/>
        <v>0.56829268292682933</v>
      </c>
    </row>
    <row r="36" spans="1:8" x14ac:dyDescent="0.25">
      <c r="A36" s="205"/>
      <c r="B36" s="26">
        <v>40661</v>
      </c>
      <c r="C36" s="22">
        <v>127</v>
      </c>
      <c r="D36" s="22">
        <v>55</v>
      </c>
      <c r="E36" s="22" t="s">
        <v>133</v>
      </c>
      <c r="F36" s="25">
        <f t="shared" si="14"/>
        <v>0.56692913385826771</v>
      </c>
    </row>
    <row r="37" spans="1:8" x14ac:dyDescent="0.25">
      <c r="A37" s="205"/>
      <c r="B37" s="26">
        <v>40665</v>
      </c>
      <c r="C37" s="22">
        <v>44</v>
      </c>
      <c r="D37" s="22">
        <v>51.8</v>
      </c>
      <c r="E37" s="22" t="s">
        <v>134</v>
      </c>
      <c r="F37" s="25">
        <f t="shared" si="14"/>
        <v>-0.17727272727272725</v>
      </c>
    </row>
    <row r="38" spans="1:8" x14ac:dyDescent="0.25">
      <c r="A38" s="205"/>
      <c r="B38" s="26">
        <v>40668</v>
      </c>
      <c r="C38" s="22">
        <v>41</v>
      </c>
      <c r="D38" s="22">
        <v>49.6</v>
      </c>
      <c r="E38" s="22" t="s">
        <v>135</v>
      </c>
      <c r="F38" s="25">
        <f t="shared" si="14"/>
        <v>-0.20975609756097557</v>
      </c>
    </row>
    <row r="39" spans="1:8" x14ac:dyDescent="0.25">
      <c r="A39" s="205"/>
      <c r="B39" s="26">
        <v>40672</v>
      </c>
      <c r="C39" s="22">
        <v>38</v>
      </c>
      <c r="D39" s="22">
        <v>41</v>
      </c>
      <c r="E39" s="22" t="s">
        <v>136</v>
      </c>
      <c r="F39" s="25">
        <f t="shared" si="14"/>
        <v>-7.8947368421052655E-2</v>
      </c>
    </row>
    <row r="40" spans="1:8" x14ac:dyDescent="0.25">
      <c r="A40" s="205"/>
      <c r="B40" s="26">
        <v>40683</v>
      </c>
      <c r="C40" s="22">
        <v>222</v>
      </c>
      <c r="D40" s="22">
        <v>45.5</v>
      </c>
      <c r="E40" s="22" t="s">
        <v>137</v>
      </c>
      <c r="F40" s="25">
        <f t="shared" si="14"/>
        <v>0.79504504504504503</v>
      </c>
    </row>
    <row r="41" spans="1:8" x14ac:dyDescent="0.25">
      <c r="A41" s="205"/>
      <c r="B41" s="26">
        <v>40694</v>
      </c>
      <c r="C41" s="22">
        <v>274</v>
      </c>
      <c r="D41" s="22">
        <v>41</v>
      </c>
      <c r="E41" s="22" t="s">
        <v>138</v>
      </c>
      <c r="F41" s="25">
        <f t="shared" si="14"/>
        <v>0.85036496350364965</v>
      </c>
    </row>
    <row r="42" spans="1:8" x14ac:dyDescent="0.25">
      <c r="A42" s="205"/>
      <c r="B42" s="196" t="s">
        <v>664</v>
      </c>
      <c r="C42" s="197"/>
      <c r="D42" s="198"/>
      <c r="E42" s="27" t="s">
        <v>30</v>
      </c>
      <c r="F42" s="25">
        <f>AVERAGE(F31:F41)</f>
        <v>0.33474205771637783</v>
      </c>
    </row>
    <row r="43" spans="1:8" x14ac:dyDescent="0.25">
      <c r="A43" s="205"/>
      <c r="B43" s="199"/>
      <c r="C43" s="200"/>
      <c r="D43" s="201"/>
      <c r="E43" s="27" t="s">
        <v>70</v>
      </c>
      <c r="F43" s="25"/>
    </row>
    <row r="44" spans="1:8" x14ac:dyDescent="0.25">
      <c r="A44" s="205"/>
      <c r="B44" s="202"/>
      <c r="C44" s="203"/>
      <c r="D44" s="204"/>
      <c r="E44" s="29" t="s">
        <v>37</v>
      </c>
      <c r="F44" s="30">
        <f>F42</f>
        <v>0.33474205771637783</v>
      </c>
    </row>
    <row r="46" spans="1:8" ht="15" customHeight="1" x14ac:dyDescent="0.25">
      <c r="A46" s="205" t="s">
        <v>82</v>
      </c>
      <c r="B46" s="44" t="s">
        <v>79</v>
      </c>
      <c r="C46" s="24" t="s">
        <v>80</v>
      </c>
      <c r="D46" s="24" t="s">
        <v>98</v>
      </c>
      <c r="E46" s="24" t="s">
        <v>81</v>
      </c>
      <c r="F46" s="24" t="s">
        <v>93</v>
      </c>
      <c r="G46" s="49"/>
      <c r="H46" s="49"/>
    </row>
    <row r="47" spans="1:8" x14ac:dyDescent="0.25">
      <c r="A47" s="205"/>
      <c r="B47" s="23" t="s">
        <v>78</v>
      </c>
      <c r="C47" s="22">
        <v>2.64</v>
      </c>
      <c r="D47" s="22">
        <v>42</v>
      </c>
      <c r="E47" s="46">
        <f>+C47*D47</f>
        <v>110.88000000000001</v>
      </c>
      <c r="F47" s="45" t="s">
        <v>94</v>
      </c>
      <c r="G47" s="50"/>
      <c r="H47" s="50"/>
    </row>
    <row r="48" spans="1:8" x14ac:dyDescent="0.25">
      <c r="A48" s="205"/>
      <c r="B48" s="23" t="s">
        <v>83</v>
      </c>
      <c r="C48" s="22">
        <v>0.02</v>
      </c>
      <c r="D48" s="22">
        <v>49</v>
      </c>
      <c r="E48" s="46">
        <f t="shared" ref="E48:E57" si="15">+C48*D48</f>
        <v>0.98</v>
      </c>
      <c r="F48" s="45" t="s">
        <v>94</v>
      </c>
      <c r="G48" s="50"/>
      <c r="H48" s="50"/>
    </row>
    <row r="49" spans="1:8" x14ac:dyDescent="0.25">
      <c r="A49" s="205"/>
      <c r="B49" s="23" t="s">
        <v>84</v>
      </c>
      <c r="C49" s="22">
        <v>1.1499999999999999</v>
      </c>
      <c r="D49" s="22">
        <v>41</v>
      </c>
      <c r="E49" s="46">
        <f t="shared" si="15"/>
        <v>47.15</v>
      </c>
      <c r="F49" s="45" t="s">
        <v>94</v>
      </c>
      <c r="G49" s="50"/>
      <c r="H49" s="50"/>
    </row>
    <row r="50" spans="1:8" x14ac:dyDescent="0.25">
      <c r="A50" s="205"/>
      <c r="B50" s="23" t="s">
        <v>85</v>
      </c>
      <c r="C50" s="22">
        <v>7.0000000000000007E-2</v>
      </c>
      <c r="D50" s="22">
        <v>41</v>
      </c>
      <c r="E50" s="46">
        <f t="shared" si="15"/>
        <v>2.87</v>
      </c>
      <c r="F50" s="45" t="s">
        <v>94</v>
      </c>
      <c r="G50" s="50"/>
      <c r="H50" s="50"/>
    </row>
    <row r="51" spans="1:8" x14ac:dyDescent="0.25">
      <c r="A51" s="205"/>
      <c r="B51" s="23" t="s">
        <v>86</v>
      </c>
      <c r="C51" s="22">
        <v>0.10199999999999999</v>
      </c>
      <c r="D51" s="22">
        <v>41</v>
      </c>
      <c r="E51" s="46">
        <f t="shared" si="15"/>
        <v>4.1819999999999995</v>
      </c>
      <c r="F51" s="45" t="s">
        <v>94</v>
      </c>
      <c r="G51" s="50"/>
      <c r="H51" s="50"/>
    </row>
    <row r="52" spans="1:8" x14ac:dyDescent="0.25">
      <c r="A52" s="205"/>
      <c r="B52" s="23" t="s">
        <v>87</v>
      </c>
      <c r="C52" s="22">
        <v>0.06</v>
      </c>
      <c r="D52" s="22">
        <v>25</v>
      </c>
      <c r="E52" s="46">
        <f t="shared" si="15"/>
        <v>1.5</v>
      </c>
      <c r="F52" s="45" t="s">
        <v>94</v>
      </c>
      <c r="G52" s="50"/>
      <c r="H52" s="50"/>
    </row>
    <row r="53" spans="1:8" x14ac:dyDescent="0.25">
      <c r="A53" s="205"/>
      <c r="B53" s="23" t="s">
        <v>88</v>
      </c>
      <c r="C53" s="22">
        <v>0.16</v>
      </c>
      <c r="D53" s="22">
        <v>40</v>
      </c>
      <c r="E53" s="46">
        <f t="shared" si="15"/>
        <v>6.4</v>
      </c>
      <c r="F53" s="45" t="s">
        <v>94</v>
      </c>
      <c r="G53" s="50"/>
      <c r="H53" s="50"/>
    </row>
    <row r="54" spans="1:8" x14ac:dyDescent="0.25">
      <c r="A54" s="205"/>
      <c r="B54" s="23" t="s">
        <v>89</v>
      </c>
      <c r="C54" s="22">
        <v>1.33</v>
      </c>
      <c r="D54" s="22">
        <v>24</v>
      </c>
      <c r="E54" s="46">
        <f t="shared" si="15"/>
        <v>31.92</v>
      </c>
      <c r="F54" s="45" t="s">
        <v>94</v>
      </c>
      <c r="G54" s="50"/>
      <c r="H54" s="50"/>
    </row>
    <row r="55" spans="1:8" x14ac:dyDescent="0.25">
      <c r="A55" s="205"/>
      <c r="B55" s="23" t="s">
        <v>90</v>
      </c>
      <c r="C55" s="22">
        <v>1.33</v>
      </c>
      <c r="D55" s="22">
        <v>24</v>
      </c>
      <c r="E55" s="46">
        <f t="shared" si="15"/>
        <v>31.92</v>
      </c>
      <c r="F55" s="45" t="s">
        <v>94</v>
      </c>
      <c r="G55" s="50"/>
      <c r="H55" s="50"/>
    </row>
    <row r="56" spans="1:8" x14ac:dyDescent="0.25">
      <c r="A56" s="205"/>
      <c r="B56" s="23" t="s">
        <v>91</v>
      </c>
      <c r="C56" s="22">
        <v>3.09</v>
      </c>
      <c r="D56" s="22">
        <v>40</v>
      </c>
      <c r="E56" s="46">
        <f t="shared" si="15"/>
        <v>123.6</v>
      </c>
      <c r="F56" s="45" t="s">
        <v>95</v>
      </c>
      <c r="G56" s="50"/>
      <c r="H56" s="50"/>
    </row>
    <row r="57" spans="1:8" x14ac:dyDescent="0.25">
      <c r="A57" s="205"/>
      <c r="B57" s="23" t="s">
        <v>92</v>
      </c>
      <c r="C57" s="22">
        <v>0.84</v>
      </c>
      <c r="D57" s="22">
        <v>40</v>
      </c>
      <c r="E57" s="46">
        <f t="shared" si="15"/>
        <v>33.6</v>
      </c>
      <c r="F57" s="45" t="s">
        <v>95</v>
      </c>
      <c r="G57" s="50"/>
      <c r="H57" s="50"/>
    </row>
    <row r="58" spans="1:8" x14ac:dyDescent="0.25">
      <c r="G58" s="51"/>
      <c r="H58" s="51"/>
    </row>
    <row r="59" spans="1:8" x14ac:dyDescent="0.25">
      <c r="E59" s="98"/>
    </row>
  </sheetData>
  <mergeCells count="46">
    <mergeCell ref="A46:A57"/>
    <mergeCell ref="Q16:S18"/>
    <mergeCell ref="AG1:AJ1"/>
    <mergeCell ref="AL1:AO1"/>
    <mergeCell ref="AQ1:AT1"/>
    <mergeCell ref="A20:A27"/>
    <mergeCell ref="A29:A44"/>
    <mergeCell ref="C11:F11"/>
    <mergeCell ref="H11:K11"/>
    <mergeCell ref="M11:P11"/>
    <mergeCell ref="C20:F20"/>
    <mergeCell ref="H20:K20"/>
    <mergeCell ref="M20:P20"/>
    <mergeCell ref="L25:N27"/>
    <mergeCell ref="B25:D27"/>
    <mergeCell ref="G25:I27"/>
    <mergeCell ref="AV1:AY1"/>
    <mergeCell ref="R11:U11"/>
    <mergeCell ref="AF7:AH9"/>
    <mergeCell ref="AK7:AM9"/>
    <mergeCell ref="AP7:AR9"/>
    <mergeCell ref="AU7:AW9"/>
    <mergeCell ref="G16:I18"/>
    <mergeCell ref="L16:N18"/>
    <mergeCell ref="Q25:S27"/>
    <mergeCell ref="B42:D44"/>
    <mergeCell ref="A1:A9"/>
    <mergeCell ref="A11:A18"/>
    <mergeCell ref="B7:D9"/>
    <mergeCell ref="G7:I9"/>
    <mergeCell ref="V25:X27"/>
    <mergeCell ref="AA25:AC27"/>
    <mergeCell ref="C1:F1"/>
    <mergeCell ref="H1:K1"/>
    <mergeCell ref="M1:P1"/>
    <mergeCell ref="R20:U20"/>
    <mergeCell ref="W20:Z20"/>
    <mergeCell ref="AB20:AE20"/>
    <mergeCell ref="R1:U1"/>
    <mergeCell ref="W1:Z1"/>
    <mergeCell ref="AB1:AE1"/>
    <mergeCell ref="Q7:S9"/>
    <mergeCell ref="V7:X9"/>
    <mergeCell ref="AA7:AC9"/>
    <mergeCell ref="L7:N9"/>
    <mergeCell ref="B16:D1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zoomScale="50" zoomScaleNormal="50" workbookViewId="0">
      <selection activeCell="W59" sqref="W59"/>
    </sheetView>
  </sheetViews>
  <sheetFormatPr defaultRowHeight="15" x14ac:dyDescent="0.25"/>
  <cols>
    <col min="1" max="1" width="17.140625" customWidth="1"/>
    <col min="2" max="2" width="11.140625" customWidth="1"/>
    <col min="3" max="3" width="11" customWidth="1"/>
    <col min="4" max="4" width="16.140625" customWidth="1"/>
    <col min="5" max="5" width="15.140625" customWidth="1"/>
    <col min="6" max="6" width="16" customWidth="1"/>
    <col min="7" max="7" width="14.85546875" customWidth="1"/>
    <col min="8" max="8" width="16.140625" customWidth="1"/>
    <col min="9" max="9" width="14.7109375" customWidth="1"/>
    <col min="10" max="10" width="15.85546875" customWidth="1"/>
    <col min="11" max="11" width="15" customWidth="1"/>
    <col min="12" max="12" width="14.85546875" customWidth="1"/>
    <col min="13" max="13" width="13.85546875" customWidth="1"/>
  </cols>
  <sheetData>
    <row r="1" spans="1:13" ht="60" x14ac:dyDescent="0.25">
      <c r="A1" s="23" t="s">
        <v>31</v>
      </c>
      <c r="B1" s="35" t="s">
        <v>38</v>
      </c>
      <c r="C1" s="35" t="s">
        <v>39</v>
      </c>
      <c r="D1" s="35" t="s">
        <v>40</v>
      </c>
      <c r="E1" s="35" t="s">
        <v>41</v>
      </c>
      <c r="F1" s="35" t="s">
        <v>42</v>
      </c>
      <c r="G1" s="35" t="s">
        <v>43</v>
      </c>
      <c r="H1" s="35" t="s">
        <v>44</v>
      </c>
      <c r="I1" s="35" t="s">
        <v>45</v>
      </c>
      <c r="J1" s="35" t="s">
        <v>46</v>
      </c>
      <c r="K1" s="35" t="s">
        <v>47</v>
      </c>
      <c r="L1" s="35" t="s">
        <v>48</v>
      </c>
      <c r="M1" s="35" t="s">
        <v>49</v>
      </c>
    </row>
    <row r="2" spans="1:13" x14ac:dyDescent="0.25">
      <c r="A2" s="22" t="s">
        <v>0</v>
      </c>
      <c r="B2" s="32">
        <f>'Total Diversions Spring'!C1</f>
        <v>12718.202000000003</v>
      </c>
      <c r="C2" s="32">
        <f>B2*'Recharge Rates Spring'!F9</f>
        <v>5087.2808000000014</v>
      </c>
      <c r="D2" s="32">
        <f>B2+B3+B4+B5+B6+B7+B8+B9+B10+B11</f>
        <v>45348.760499999989</v>
      </c>
      <c r="E2" s="36">
        <f>C2+C3+C4+C5+C6+C7+C8+C9+C10+C11</f>
        <v>20416.482859999996</v>
      </c>
      <c r="F2" s="32">
        <f>B13+B14+B15+B16</f>
        <v>7144.5669999999991</v>
      </c>
      <c r="G2" s="36">
        <f>C13+C14+C15+C16+(0.7*C26)+C17</f>
        <v>3887.8214087128836</v>
      </c>
      <c r="H2" s="32">
        <f>B19+B20+B21+B22+B23+B24</f>
        <v>18022.080999999998</v>
      </c>
      <c r="I2" s="36">
        <f>C19+C20+C21+C22+C23+C24</f>
        <v>5767.06592</v>
      </c>
      <c r="J2" s="32">
        <f>B26</f>
        <v>4528.3304999999991</v>
      </c>
      <c r="K2" s="36">
        <f>(0.3*C26)+C27</f>
        <v>611.94680087695019</v>
      </c>
      <c r="L2" s="36">
        <f>D2+F2+H2+J2</f>
        <v>75043.738999999987</v>
      </c>
      <c r="M2" s="36">
        <f>E2+G2+I2+K2</f>
        <v>30683.316989589832</v>
      </c>
    </row>
    <row r="3" spans="1:13" x14ac:dyDescent="0.25">
      <c r="A3" s="22" t="s">
        <v>1</v>
      </c>
      <c r="B3" s="32">
        <f>'Total Diversions Spring'!E1</f>
        <v>18424.731499999998</v>
      </c>
      <c r="C3" s="32">
        <f>B3*'Recharge Rates Spring'!K9</f>
        <v>8659.6238049999993</v>
      </c>
      <c r="D3" s="211"/>
      <c r="E3" s="212"/>
      <c r="F3" s="212"/>
      <c r="G3" s="212"/>
      <c r="H3" s="212"/>
      <c r="I3" s="212"/>
      <c r="J3" s="212"/>
      <c r="K3" s="212"/>
      <c r="L3" s="212"/>
      <c r="M3" s="212"/>
    </row>
    <row r="4" spans="1:13" x14ac:dyDescent="0.25">
      <c r="A4" s="22" t="s">
        <v>2</v>
      </c>
      <c r="B4" s="32">
        <f>'Total Diversions Spring'!G1</f>
        <v>2483.3419999999996</v>
      </c>
      <c r="C4" s="32">
        <f>B4*'Recharge Rates Spring'!P9</f>
        <v>1639.0057199999999</v>
      </c>
      <c r="D4" s="213"/>
      <c r="E4" s="214"/>
      <c r="F4" s="214"/>
      <c r="G4" s="214"/>
      <c r="H4" s="214"/>
      <c r="I4" s="214"/>
      <c r="J4" s="214"/>
      <c r="K4" s="214"/>
      <c r="L4" s="214"/>
      <c r="M4" s="214"/>
    </row>
    <row r="5" spans="1:13" x14ac:dyDescent="0.25">
      <c r="A5" s="22" t="s">
        <v>32</v>
      </c>
      <c r="B5" s="32">
        <f>'Total Diversions Spring'!I1</f>
        <v>523.64400000000012</v>
      </c>
      <c r="C5" s="32">
        <f>B5*'Recharge Rates Spring'!AY9</f>
        <v>130.91100000000003</v>
      </c>
      <c r="D5" s="213"/>
      <c r="E5" s="214"/>
      <c r="F5" s="214"/>
      <c r="G5" s="214"/>
      <c r="H5" s="214"/>
      <c r="I5" s="214"/>
      <c r="J5" s="214"/>
      <c r="K5" s="214"/>
      <c r="L5" s="214"/>
      <c r="M5" s="214"/>
    </row>
    <row r="6" spans="1:13" x14ac:dyDescent="0.25">
      <c r="A6" s="22" t="s">
        <v>15</v>
      </c>
      <c r="B6" s="32">
        <f>'Total Diversions Spring'!K1</f>
        <v>1594.7340000000004</v>
      </c>
      <c r="C6" s="32">
        <f>B6*'Recharge Rates Spring'!Z9</f>
        <v>653.84094000000016</v>
      </c>
      <c r="D6" s="213"/>
      <c r="E6" s="214"/>
      <c r="F6" s="214"/>
      <c r="G6" s="214"/>
      <c r="H6" s="214"/>
      <c r="I6" s="214"/>
      <c r="J6" s="214"/>
      <c r="K6" s="214"/>
      <c r="L6" s="214"/>
      <c r="M6" s="214"/>
    </row>
    <row r="7" spans="1:13" x14ac:dyDescent="0.25">
      <c r="A7" s="22" t="s">
        <v>4</v>
      </c>
      <c r="B7" s="32">
        <f>'Total Diversions Spring'!M1</f>
        <v>2709.4609999999993</v>
      </c>
      <c r="C7" s="32">
        <f>B7*'Recharge Rates Spring'!U9</f>
        <v>704.45985999999982</v>
      </c>
      <c r="D7" s="213"/>
      <c r="E7" s="214"/>
      <c r="F7" s="214"/>
      <c r="G7" s="214"/>
      <c r="H7" s="214"/>
      <c r="I7" s="214"/>
      <c r="J7" s="214"/>
      <c r="K7" s="214"/>
      <c r="L7" s="214"/>
      <c r="M7" s="214"/>
    </row>
    <row r="8" spans="1:13" x14ac:dyDescent="0.25">
      <c r="A8" s="22" t="s">
        <v>5</v>
      </c>
      <c r="B8" s="32">
        <f>'Total Diversions Spring'!O1</f>
        <v>1521.3444999999999</v>
      </c>
      <c r="C8" s="32">
        <f>B8*'Recharge Rates Spring'!AJ9</f>
        <v>1460.4907199999998</v>
      </c>
      <c r="D8" s="213"/>
      <c r="E8" s="214"/>
      <c r="F8" s="214"/>
      <c r="G8" s="214"/>
      <c r="H8" s="214"/>
      <c r="I8" s="214"/>
      <c r="J8" s="214"/>
      <c r="K8" s="214"/>
      <c r="L8" s="214"/>
      <c r="M8" s="214"/>
    </row>
    <row r="9" spans="1:13" x14ac:dyDescent="0.25">
      <c r="A9" s="22" t="s">
        <v>6</v>
      </c>
      <c r="B9" s="32">
        <f>'Total Diversions Spring'!Q1</f>
        <v>948.11300000000028</v>
      </c>
      <c r="C9" s="32">
        <f>B9*'Recharge Rates Spring'!AE9</f>
        <v>426.65085000000016</v>
      </c>
      <c r="D9" s="213"/>
      <c r="E9" s="214"/>
      <c r="F9" s="214"/>
      <c r="G9" s="214"/>
      <c r="H9" s="214"/>
      <c r="I9" s="214"/>
      <c r="J9" s="214"/>
      <c r="K9" s="214"/>
      <c r="L9" s="214"/>
      <c r="M9" s="214"/>
    </row>
    <row r="10" spans="1:13" x14ac:dyDescent="0.25">
      <c r="A10" s="22" t="s">
        <v>34</v>
      </c>
      <c r="B10" s="32">
        <f>'Total Diversions Spring'!S1</f>
        <v>2195.7345</v>
      </c>
      <c r="C10" s="32">
        <f>B10*'Recharge Rates Spring'!AO9</f>
        <v>1163.7392850000001</v>
      </c>
      <c r="D10" s="213"/>
      <c r="E10" s="214"/>
      <c r="F10" s="214"/>
      <c r="G10" s="214"/>
      <c r="H10" s="214"/>
      <c r="I10" s="214"/>
      <c r="J10" s="214"/>
      <c r="K10" s="214"/>
      <c r="L10" s="214"/>
      <c r="M10" s="214"/>
    </row>
    <row r="11" spans="1:13" x14ac:dyDescent="0.25">
      <c r="A11" s="22" t="s">
        <v>8</v>
      </c>
      <c r="B11" s="32">
        <f>'Total Diversions Spring'!U1</f>
        <v>2229.4539999999997</v>
      </c>
      <c r="C11" s="32">
        <f>B11*'Recharge Rates Spring'!AT9</f>
        <v>490.47987999999992</v>
      </c>
      <c r="D11" s="213"/>
      <c r="E11" s="214"/>
      <c r="F11" s="214"/>
      <c r="G11" s="214"/>
      <c r="H11" s="214"/>
      <c r="I11" s="214"/>
      <c r="J11" s="214"/>
      <c r="K11" s="214"/>
      <c r="L11" s="214"/>
      <c r="M11" s="214"/>
    </row>
    <row r="12" spans="1:13" s="166" customFormat="1" ht="8.25" customHeight="1" x14ac:dyDescent="0.25">
      <c r="A12" s="33"/>
      <c r="B12" s="33"/>
      <c r="C12" s="33"/>
      <c r="D12" s="213"/>
      <c r="E12" s="214"/>
      <c r="F12" s="214"/>
      <c r="G12" s="214"/>
      <c r="H12" s="214"/>
      <c r="I12" s="214"/>
      <c r="J12" s="214"/>
      <c r="K12" s="214"/>
      <c r="L12" s="214"/>
      <c r="M12" s="214"/>
    </row>
    <row r="13" spans="1:13" x14ac:dyDescent="0.25">
      <c r="A13" s="22" t="s">
        <v>9</v>
      </c>
      <c r="B13" s="32">
        <f>'Total Diversions Spring'!W1</f>
        <v>1348.78</v>
      </c>
      <c r="C13" s="32">
        <f>B13*'Recharge Rates Spring'!K18</f>
        <v>377.65840000000003</v>
      </c>
      <c r="D13" s="213"/>
      <c r="E13" s="214"/>
      <c r="F13" s="214"/>
      <c r="G13" s="214"/>
      <c r="H13" s="214"/>
      <c r="I13" s="214"/>
      <c r="J13" s="214"/>
      <c r="K13" s="214"/>
      <c r="L13" s="214"/>
      <c r="M13" s="214"/>
    </row>
    <row r="14" spans="1:13" x14ac:dyDescent="0.25">
      <c r="A14" s="22" t="s">
        <v>10</v>
      </c>
      <c r="B14" s="32">
        <f>'Total Diversions Spring'!Y1</f>
        <v>1229.7699999999998</v>
      </c>
      <c r="C14" s="32">
        <f>B14*'Recharge Rates Spring'!F18</f>
        <v>750.15969999999982</v>
      </c>
      <c r="D14" s="213"/>
      <c r="E14" s="214"/>
      <c r="F14" s="214"/>
      <c r="G14" s="214"/>
      <c r="H14" s="214"/>
      <c r="I14" s="214"/>
      <c r="J14" s="214"/>
      <c r="K14" s="214"/>
      <c r="L14" s="214"/>
      <c r="M14" s="214"/>
    </row>
    <row r="15" spans="1:13" x14ac:dyDescent="0.25">
      <c r="A15" s="22" t="s">
        <v>11</v>
      </c>
      <c r="B15" s="32">
        <f>'Total Diversions Spring'!AA1</f>
        <v>2842.3554999999997</v>
      </c>
      <c r="C15" s="32">
        <f>B15*'Recharge Rates Spring'!P18</f>
        <v>909.5537599999999</v>
      </c>
      <c r="D15" s="213"/>
      <c r="E15" s="214"/>
      <c r="F15" s="214"/>
      <c r="G15" s="214"/>
      <c r="H15" s="214"/>
      <c r="I15" s="214"/>
      <c r="J15" s="214"/>
      <c r="K15" s="214"/>
      <c r="L15" s="214"/>
      <c r="M15" s="214"/>
    </row>
    <row r="16" spans="1:13" x14ac:dyDescent="0.25">
      <c r="A16" s="22" t="s">
        <v>12</v>
      </c>
      <c r="B16" s="32">
        <f>'Total Diversions Spring'!AC1</f>
        <v>1723.6615000000004</v>
      </c>
      <c r="C16" s="32">
        <f>B16*'Recharge Rates Spring'!U18</f>
        <v>551.57168000000013</v>
      </c>
      <c r="D16" s="213"/>
      <c r="E16" s="214"/>
      <c r="F16" s="214"/>
      <c r="G16" s="214"/>
      <c r="H16" s="214"/>
      <c r="I16" s="214"/>
      <c r="J16" s="214"/>
      <c r="K16" s="214"/>
      <c r="L16" s="214"/>
      <c r="M16" s="214"/>
    </row>
    <row r="17" spans="1:13" x14ac:dyDescent="0.25">
      <c r="A17" s="22" t="s">
        <v>100</v>
      </c>
      <c r="B17" s="32"/>
      <c r="C17" s="32">
        <f>'Recharge Rates Spring'!G31</f>
        <v>237.80200000000002</v>
      </c>
      <c r="D17" s="213"/>
      <c r="E17" s="214"/>
      <c r="F17" s="214"/>
      <c r="G17" s="214"/>
      <c r="H17" s="214"/>
      <c r="I17" s="214"/>
      <c r="J17" s="214"/>
      <c r="K17" s="214"/>
      <c r="L17" s="214"/>
      <c r="M17" s="214"/>
    </row>
    <row r="18" spans="1:13" s="166" customFormat="1" ht="7.5" customHeight="1" x14ac:dyDescent="0.25">
      <c r="A18" s="33"/>
      <c r="B18" s="33"/>
      <c r="C18" s="33"/>
      <c r="D18" s="213"/>
      <c r="E18" s="214"/>
      <c r="F18" s="214"/>
      <c r="G18" s="214"/>
      <c r="H18" s="214"/>
      <c r="I18" s="214"/>
      <c r="J18" s="214"/>
      <c r="K18" s="214"/>
      <c r="L18" s="214"/>
      <c r="M18" s="214"/>
    </row>
    <row r="19" spans="1:13" x14ac:dyDescent="0.25">
      <c r="A19" s="22" t="s">
        <v>24</v>
      </c>
      <c r="B19" s="32">
        <f>'Total Diversions Spring'!AE1</f>
        <v>4133.6140000000005</v>
      </c>
      <c r="C19" s="32">
        <f>B19*'Recharge Rates Spring'!F27</f>
        <v>1322.7564800000002</v>
      </c>
      <c r="D19" s="213"/>
      <c r="E19" s="214"/>
      <c r="F19" s="214"/>
      <c r="G19" s="214"/>
      <c r="H19" s="214"/>
      <c r="I19" s="214"/>
      <c r="J19" s="214"/>
      <c r="K19" s="214"/>
      <c r="L19" s="214"/>
      <c r="M19" s="214"/>
    </row>
    <row r="20" spans="1:13" x14ac:dyDescent="0.25">
      <c r="A20" s="22" t="s">
        <v>35</v>
      </c>
      <c r="B20" s="32">
        <f>'Total Diversions Spring'!AG1</f>
        <v>731.91150000000005</v>
      </c>
      <c r="C20" s="32">
        <f>B20*'Recharge Rates Spring'!K27</f>
        <v>234.21168000000003</v>
      </c>
      <c r="D20" s="213"/>
      <c r="E20" s="214"/>
      <c r="F20" s="214"/>
      <c r="G20" s="214"/>
      <c r="H20" s="214"/>
      <c r="I20" s="214"/>
      <c r="J20" s="214"/>
      <c r="K20" s="214"/>
      <c r="L20" s="214"/>
      <c r="M20" s="214"/>
    </row>
    <row r="21" spans="1:13" x14ac:dyDescent="0.25">
      <c r="A21" s="22" t="s">
        <v>26</v>
      </c>
      <c r="B21" s="32">
        <f>'Total Diversions Spring'!AI1</f>
        <v>4641.3899999999994</v>
      </c>
      <c r="C21" s="32">
        <f>B21*'Recharge Rates Spring'!P27</f>
        <v>1485.2447999999999</v>
      </c>
      <c r="D21" s="213"/>
      <c r="E21" s="214"/>
      <c r="F21" s="214"/>
      <c r="G21" s="214"/>
      <c r="H21" s="214"/>
      <c r="I21" s="214"/>
      <c r="J21" s="214"/>
      <c r="K21" s="214"/>
      <c r="L21" s="214"/>
      <c r="M21" s="214"/>
    </row>
    <row r="22" spans="1:13" x14ac:dyDescent="0.25">
      <c r="A22" s="22" t="s">
        <v>27</v>
      </c>
      <c r="B22" s="32">
        <f>'Total Diversions Spring'!AK1</f>
        <v>1334.8954999999999</v>
      </c>
      <c r="C22" s="32">
        <f>B22*'Recharge Rates Spring'!U27</f>
        <v>427.16655999999995</v>
      </c>
      <c r="D22" s="213"/>
      <c r="E22" s="214"/>
      <c r="F22" s="214"/>
      <c r="G22" s="214"/>
      <c r="H22" s="214"/>
      <c r="I22" s="214"/>
      <c r="J22" s="214"/>
      <c r="K22" s="214"/>
      <c r="L22" s="214"/>
      <c r="M22" s="214"/>
    </row>
    <row r="23" spans="1:13" x14ac:dyDescent="0.25">
      <c r="A23" s="22" t="s">
        <v>28</v>
      </c>
      <c r="B23" s="32">
        <f>'Total Diversions Spring'!AM1</f>
        <v>2651.9395</v>
      </c>
      <c r="C23" s="34">
        <f>B23*'Recharge Rates Spring'!Z27</f>
        <v>848.62063999999998</v>
      </c>
      <c r="D23" s="213"/>
      <c r="E23" s="214"/>
      <c r="F23" s="214"/>
      <c r="G23" s="214"/>
      <c r="H23" s="214"/>
      <c r="I23" s="214"/>
      <c r="J23" s="214"/>
      <c r="K23" s="214"/>
      <c r="L23" s="214"/>
      <c r="M23" s="214"/>
    </row>
    <row r="24" spans="1:13" x14ac:dyDescent="0.25">
      <c r="A24" s="22" t="s">
        <v>29</v>
      </c>
      <c r="B24" s="32">
        <f>'Total Diversions Spring'!AO1</f>
        <v>4528.3304999999991</v>
      </c>
      <c r="C24" s="32">
        <f>B24*'Recharge Rates Spring'!AE27</f>
        <v>1449.0657599999997</v>
      </c>
      <c r="D24" s="213"/>
      <c r="E24" s="214"/>
      <c r="F24" s="214"/>
      <c r="G24" s="214"/>
      <c r="H24" s="214"/>
      <c r="I24" s="214"/>
      <c r="J24" s="214"/>
      <c r="K24" s="214"/>
      <c r="L24" s="214"/>
      <c r="M24" s="214"/>
    </row>
    <row r="25" spans="1:13" s="166" customFormat="1" ht="7.5" customHeight="1" x14ac:dyDescent="0.25">
      <c r="A25" s="33"/>
      <c r="B25" s="33"/>
      <c r="C25" s="33"/>
      <c r="D25" s="213"/>
      <c r="E25" s="214"/>
      <c r="F25" s="214"/>
      <c r="G25" s="214"/>
      <c r="H25" s="214"/>
      <c r="I25" s="214"/>
      <c r="J25" s="214"/>
      <c r="K25" s="214"/>
      <c r="L25" s="214"/>
      <c r="M25" s="214"/>
    </row>
    <row r="26" spans="1:13" ht="33" customHeight="1" x14ac:dyDescent="0.25">
      <c r="A26" s="54" t="s">
        <v>102</v>
      </c>
      <c r="B26" s="32">
        <f>'Total Diversions Spring'!AQ1</f>
        <v>4528.3304999999991</v>
      </c>
      <c r="C26" s="32">
        <f>+B26*'Recharge Rates Spring'!F44</f>
        <v>1515.8226695898338</v>
      </c>
      <c r="D26" s="213"/>
      <c r="E26" s="214"/>
      <c r="F26" s="214"/>
      <c r="G26" s="214"/>
      <c r="H26" s="214"/>
      <c r="I26" s="214"/>
      <c r="J26" s="214"/>
      <c r="K26" s="214"/>
      <c r="L26" s="214"/>
      <c r="M26" s="214"/>
    </row>
    <row r="27" spans="1:13" x14ac:dyDescent="0.25">
      <c r="A27" s="22" t="s">
        <v>99</v>
      </c>
      <c r="B27" s="32"/>
      <c r="C27" s="32">
        <f>'Recharge Rates Spring'!H31</f>
        <v>157.19999999999999</v>
      </c>
      <c r="D27" s="213"/>
      <c r="E27" s="214"/>
      <c r="F27" s="214"/>
      <c r="G27" s="214"/>
      <c r="H27" s="214"/>
      <c r="I27" s="214"/>
      <c r="J27" s="214"/>
      <c r="K27" s="214"/>
      <c r="L27" s="214"/>
      <c r="M27" s="214"/>
    </row>
    <row r="28" spans="1:13" x14ac:dyDescent="0.25">
      <c r="A28" s="215" t="s">
        <v>718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</row>
  </sheetData>
  <mergeCells count="2">
    <mergeCell ref="D3:M27"/>
    <mergeCell ref="A28:L2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29"/>
  <sheetViews>
    <sheetView topLeftCell="A113" zoomScale="40" zoomScaleNormal="40" workbookViewId="0">
      <pane xSplit="1" topLeftCell="AG1" activePane="topRight" state="frozen"/>
      <selection pane="topRight" activeCell="BQ236" sqref="BQ236"/>
    </sheetView>
  </sheetViews>
  <sheetFormatPr defaultRowHeight="15" x14ac:dyDescent="0.25"/>
  <cols>
    <col min="1" max="1" width="11.85546875" style="6" customWidth="1"/>
    <col min="2" max="2" width="11.28515625" customWidth="1"/>
    <col min="4" max="4" width="10.5703125" customWidth="1"/>
    <col min="5" max="5" width="10" customWidth="1"/>
    <col min="6" max="6" width="12" customWidth="1"/>
    <col min="7" max="9" width="10.42578125" customWidth="1"/>
    <col min="10" max="10" width="10.28515625" customWidth="1"/>
    <col min="11" max="11" width="9.7109375" customWidth="1"/>
    <col min="12" max="12" width="12.42578125" customWidth="1"/>
    <col min="14" max="14" width="10.5703125" customWidth="1"/>
    <col min="16" max="16" width="12" customWidth="1"/>
    <col min="18" max="18" width="15.7109375" customWidth="1"/>
    <col min="20" max="20" width="10" customWidth="1"/>
    <col min="24" max="24" width="13.42578125" customWidth="1"/>
    <col min="26" max="26" width="11.42578125" customWidth="1"/>
    <col min="28" max="28" width="14.42578125" customWidth="1"/>
    <col min="30" max="30" width="16.7109375" customWidth="1"/>
    <col min="32" max="32" width="10.85546875" customWidth="1"/>
    <col min="34" max="34" width="16.28515625" customWidth="1"/>
    <col min="36" max="36" width="14.7109375" customWidth="1"/>
    <col min="40" max="40" width="12.5703125" customWidth="1"/>
    <col min="42" max="42" width="10.5703125" customWidth="1"/>
    <col min="44" max="44" width="12" customWidth="1"/>
  </cols>
  <sheetData>
    <row r="1" spans="1:47" s="5" customFormat="1" ht="16.5" thickBot="1" x14ac:dyDescent="0.3">
      <c r="A1" s="168" t="s">
        <v>14</v>
      </c>
      <c r="B1" s="4" t="s">
        <v>0</v>
      </c>
      <c r="C1" s="17">
        <f>SUM(C3:C77)</f>
        <v>0</v>
      </c>
      <c r="D1" s="2" t="s">
        <v>1</v>
      </c>
      <c r="E1" s="17">
        <f>SUM(E3:E77)</f>
        <v>0</v>
      </c>
      <c r="F1" s="2" t="s">
        <v>2</v>
      </c>
      <c r="G1" s="17">
        <f>SUM(G3:G77)</f>
        <v>0</v>
      </c>
      <c r="H1" s="2" t="s">
        <v>23</v>
      </c>
      <c r="I1" s="17">
        <f>SUM(I25:I70)</f>
        <v>882.2211299999999</v>
      </c>
      <c r="J1" s="2" t="s">
        <v>3</v>
      </c>
      <c r="K1" s="17">
        <f>SUM(K26:K61)</f>
        <v>1021.6810150000001</v>
      </c>
      <c r="L1" s="2" t="s">
        <v>15</v>
      </c>
      <c r="M1" s="17">
        <f>SUM(M37:M75)</f>
        <v>1069.22551</v>
      </c>
      <c r="N1" s="2" t="s">
        <v>4</v>
      </c>
      <c r="O1" s="17">
        <f>SUM(O33:O65)</f>
        <v>2338.4671600000006</v>
      </c>
      <c r="P1" s="2" t="s">
        <v>5</v>
      </c>
      <c r="Q1" s="17">
        <f>SUM(Q16:Q56)</f>
        <v>1113.5507845000002</v>
      </c>
      <c r="R1" s="2" t="s">
        <v>6</v>
      </c>
      <c r="S1" s="17">
        <f>SUM(S26:S72)</f>
        <v>2964.5391000000004</v>
      </c>
      <c r="T1" s="2" t="s">
        <v>7</v>
      </c>
      <c r="U1" s="17">
        <f>SUM(U26:U72)</f>
        <v>2964.5391000000004</v>
      </c>
      <c r="V1" s="2" t="s">
        <v>8</v>
      </c>
      <c r="W1" s="17">
        <f>SUM(W25:W55)</f>
        <v>1516.2270699999997</v>
      </c>
      <c r="X1" s="2" t="s">
        <v>9</v>
      </c>
      <c r="Y1" s="17">
        <f>SUM(Y23:Y59)</f>
        <v>1913.87915</v>
      </c>
      <c r="Z1" s="2" t="s">
        <v>10</v>
      </c>
      <c r="AA1" s="17">
        <f>SUM(AA17:AA49)</f>
        <v>1780.5879500000001</v>
      </c>
      <c r="AB1" s="2" t="s">
        <v>11</v>
      </c>
      <c r="AC1" s="17">
        <f>SUM(AC28:AC58)</f>
        <v>4245.2850500000013</v>
      </c>
      <c r="AD1" s="2" t="s">
        <v>12</v>
      </c>
      <c r="AE1" s="17">
        <f>SUM(AE19:AE63)</f>
        <v>2483.1436500000013</v>
      </c>
      <c r="AF1" s="16" t="s">
        <v>24</v>
      </c>
      <c r="AG1" s="17">
        <f>SUM(AG3:AG35)</f>
        <v>5141.0336499999994</v>
      </c>
      <c r="AH1" s="16" t="s">
        <v>25</v>
      </c>
      <c r="AI1" s="17">
        <f>SUM(AI7:AI44)</f>
        <v>1870.8372000000002</v>
      </c>
      <c r="AJ1" s="16" t="s">
        <v>26</v>
      </c>
      <c r="AK1" s="17">
        <f>SUM(AK12:AK45)</f>
        <v>5728.5463499999996</v>
      </c>
      <c r="AL1" s="16" t="s">
        <v>27</v>
      </c>
      <c r="AM1" s="17">
        <f>SUM(AM12:AM42)</f>
        <v>1714.1406999999999</v>
      </c>
      <c r="AN1" s="16" t="s">
        <v>28</v>
      </c>
      <c r="AO1" s="17">
        <f>SUM(AO12:AO45)</f>
        <v>3449.5048500000007</v>
      </c>
      <c r="AP1" s="16" t="s">
        <v>29</v>
      </c>
      <c r="AQ1" s="17">
        <f>SUM(AQ52:AQ77)</f>
        <v>3832.1219999999998</v>
      </c>
      <c r="AR1" s="16" t="s">
        <v>36</v>
      </c>
      <c r="AS1" s="17">
        <f>SUM(AS3:AS77)</f>
        <v>15158.303699999986</v>
      </c>
      <c r="AT1" s="16" t="s">
        <v>656</v>
      </c>
      <c r="AU1" s="17">
        <f>SUM(AT3:AT129)</f>
        <v>5558.1565316528404</v>
      </c>
    </row>
    <row r="2" spans="1:47" x14ac:dyDescent="0.25">
      <c r="A2" s="216"/>
      <c r="B2" s="7" t="s">
        <v>13</v>
      </c>
      <c r="C2" s="1" t="s">
        <v>16</v>
      </c>
      <c r="D2" s="1" t="s">
        <v>13</v>
      </c>
      <c r="E2" s="1" t="s">
        <v>16</v>
      </c>
      <c r="F2" s="1" t="s">
        <v>13</v>
      </c>
      <c r="G2" s="1" t="s">
        <v>16</v>
      </c>
      <c r="H2" s="1" t="s">
        <v>13</v>
      </c>
      <c r="I2" s="1" t="s">
        <v>16</v>
      </c>
      <c r="J2" s="1" t="s">
        <v>13</v>
      </c>
      <c r="K2" s="1" t="s">
        <v>16</v>
      </c>
      <c r="L2" s="1" t="s">
        <v>13</v>
      </c>
      <c r="M2" s="1" t="s">
        <v>16</v>
      </c>
      <c r="N2" s="1" t="s">
        <v>13</v>
      </c>
      <c r="O2" s="1" t="s">
        <v>16</v>
      </c>
      <c r="P2" s="1" t="s">
        <v>13</v>
      </c>
      <c r="Q2" s="1" t="s">
        <v>16</v>
      </c>
      <c r="R2" s="1" t="s">
        <v>13</v>
      </c>
      <c r="S2" s="1" t="s">
        <v>16</v>
      </c>
      <c r="T2" s="1" t="s">
        <v>13</v>
      </c>
      <c r="U2" s="1" t="s">
        <v>16</v>
      </c>
      <c r="V2" s="1" t="s">
        <v>13</v>
      </c>
      <c r="W2" s="1" t="s">
        <v>16</v>
      </c>
      <c r="X2" s="1" t="s">
        <v>13</v>
      </c>
      <c r="Y2" s="1" t="s">
        <v>16</v>
      </c>
      <c r="Z2" s="1" t="s">
        <v>13</v>
      </c>
      <c r="AA2" s="1" t="s">
        <v>16</v>
      </c>
      <c r="AB2" s="1" t="s">
        <v>13</v>
      </c>
      <c r="AC2" s="1" t="s">
        <v>16</v>
      </c>
      <c r="AD2" s="1" t="s">
        <v>13</v>
      </c>
      <c r="AE2" s="1" t="s">
        <v>16</v>
      </c>
      <c r="AF2" s="1" t="s">
        <v>13</v>
      </c>
      <c r="AG2" s="1" t="s">
        <v>16</v>
      </c>
      <c r="AH2" s="1" t="s">
        <v>13</v>
      </c>
      <c r="AI2" s="1" t="s">
        <v>16</v>
      </c>
      <c r="AJ2" s="1" t="s">
        <v>13</v>
      </c>
      <c r="AK2" s="1" t="s">
        <v>16</v>
      </c>
      <c r="AL2" s="1" t="s">
        <v>13</v>
      </c>
      <c r="AM2" s="1" t="s">
        <v>16</v>
      </c>
      <c r="AN2" s="1" t="s">
        <v>13</v>
      </c>
      <c r="AO2" s="1" t="s">
        <v>16</v>
      </c>
      <c r="AP2" s="1" t="s">
        <v>13</v>
      </c>
      <c r="AQ2" s="1" t="s">
        <v>16</v>
      </c>
      <c r="AR2" s="1" t="s">
        <v>13</v>
      </c>
      <c r="AS2" s="1" t="s">
        <v>16</v>
      </c>
      <c r="AT2" s="1" t="s">
        <v>16</v>
      </c>
      <c r="AU2" s="1"/>
    </row>
    <row r="3" spans="1:47" x14ac:dyDescent="0.25">
      <c r="A3" s="60">
        <v>40787</v>
      </c>
      <c r="B3" s="14">
        <v>0</v>
      </c>
      <c r="C3" s="15">
        <f>B3*1.9835</f>
        <v>0</v>
      </c>
      <c r="D3" s="14">
        <v>0</v>
      </c>
      <c r="E3" s="15">
        <f>D3*1.9835</f>
        <v>0</v>
      </c>
      <c r="F3" s="14">
        <v>0</v>
      </c>
      <c r="G3" s="15">
        <f>F3*1.9835</f>
        <v>0</v>
      </c>
      <c r="H3" s="11">
        <v>45.6</v>
      </c>
      <c r="I3" s="11">
        <f>H3*1.9835</f>
        <v>90.447600000000008</v>
      </c>
      <c r="J3" s="10">
        <v>27.4</v>
      </c>
      <c r="K3" s="11">
        <f>J3*1.9835</f>
        <v>54.347899999999996</v>
      </c>
      <c r="L3" s="159">
        <v>88.3</v>
      </c>
      <c r="M3" s="11">
        <f>L3*1.9835</f>
        <v>175.14304999999999</v>
      </c>
      <c r="N3" s="10">
        <v>75.900000000000006</v>
      </c>
      <c r="O3" s="11">
        <f>N3*1.9835</f>
        <v>150.54765</v>
      </c>
      <c r="P3" s="10">
        <v>28.3</v>
      </c>
      <c r="Q3" s="11">
        <f>P3*1.9835</f>
        <v>56.133050000000004</v>
      </c>
      <c r="R3" s="10">
        <v>70.7</v>
      </c>
      <c r="S3" s="11">
        <f>R3*1.9835</f>
        <v>140.23345</v>
      </c>
      <c r="T3" s="10">
        <v>70.7</v>
      </c>
      <c r="U3" s="11">
        <f>T3*1.9835</f>
        <v>140.23345</v>
      </c>
      <c r="V3" s="10">
        <v>41.1</v>
      </c>
      <c r="W3" s="11">
        <f>V3*1.9835</f>
        <v>81.521850000000001</v>
      </c>
      <c r="X3" s="20">
        <v>62</v>
      </c>
      <c r="Y3" s="11">
        <f>X3*1.9835</f>
        <v>122.977</v>
      </c>
      <c r="Z3" s="20">
        <v>78.3</v>
      </c>
      <c r="AA3" s="11">
        <f>Z3*1.9835</f>
        <v>155.30805000000001</v>
      </c>
      <c r="AB3" s="20">
        <v>197</v>
      </c>
      <c r="AC3" s="11">
        <f>AB3*1.9835</f>
        <v>390.74950000000001</v>
      </c>
      <c r="AD3" s="20">
        <v>93.8</v>
      </c>
      <c r="AE3" s="11">
        <f>AD3*1.9835</f>
        <v>186.0523</v>
      </c>
      <c r="AF3" s="20">
        <v>96.5</v>
      </c>
      <c r="AG3" s="11">
        <f>AF3*1.9835</f>
        <v>191.40774999999999</v>
      </c>
      <c r="AH3" s="20">
        <v>38.1</v>
      </c>
      <c r="AI3" s="11">
        <f>AH3*1.9835</f>
        <v>75.57135000000001</v>
      </c>
      <c r="AJ3" s="20">
        <v>271</v>
      </c>
      <c r="AK3" s="11">
        <f>AJ3*1.9835</f>
        <v>537.52850000000001</v>
      </c>
      <c r="AL3" s="20">
        <v>110</v>
      </c>
      <c r="AM3" s="11">
        <f>AL3*1.9835</f>
        <v>218.185</v>
      </c>
      <c r="AN3" s="20">
        <v>320</v>
      </c>
      <c r="AO3" s="11">
        <f>AN3*1.9835</f>
        <v>634.72</v>
      </c>
      <c r="AP3" s="20">
        <v>325</v>
      </c>
      <c r="AQ3" s="11">
        <f>AP3*1.9835</f>
        <v>644.63750000000005</v>
      </c>
      <c r="AR3" s="21">
        <v>68</v>
      </c>
      <c r="AS3" s="69">
        <f>AR3*1.9835</f>
        <v>134.87800000000001</v>
      </c>
      <c r="AT3" s="65">
        <v>0</v>
      </c>
      <c r="AU3" s="65"/>
    </row>
    <row r="4" spans="1:47" x14ac:dyDescent="0.25">
      <c r="A4" s="60">
        <v>40788</v>
      </c>
      <c r="B4" s="14">
        <v>0</v>
      </c>
      <c r="C4" s="15">
        <f t="shared" ref="C4:E64" si="0">B4*1.9835</f>
        <v>0</v>
      </c>
      <c r="D4" s="14">
        <v>0</v>
      </c>
      <c r="E4" s="15">
        <f t="shared" si="0"/>
        <v>0</v>
      </c>
      <c r="F4" s="14">
        <v>0</v>
      </c>
      <c r="G4" s="15">
        <f t="shared" ref="G4:G67" si="1">F4*1.9835</f>
        <v>0</v>
      </c>
      <c r="H4" s="11">
        <v>46.9</v>
      </c>
      <c r="I4" s="11">
        <f t="shared" ref="I4:I67" si="2">H4*1.9835</f>
        <v>93.026150000000001</v>
      </c>
      <c r="J4" s="10">
        <v>27.9</v>
      </c>
      <c r="K4" s="11">
        <f t="shared" ref="K4:K67" si="3">J4*1.9835</f>
        <v>55.339649999999999</v>
      </c>
      <c r="L4" s="159">
        <v>88.5</v>
      </c>
      <c r="M4" s="11">
        <f t="shared" ref="M4:M67" si="4">L4*1.9835</f>
        <v>175.53975</v>
      </c>
      <c r="N4" s="10">
        <v>73.3</v>
      </c>
      <c r="O4" s="11">
        <f t="shared" ref="O4:O67" si="5">N4*1.9835</f>
        <v>145.39054999999999</v>
      </c>
      <c r="P4" s="10">
        <v>26.2</v>
      </c>
      <c r="Q4" s="11">
        <f t="shared" ref="Q4:Q63" si="6">P4*1.9835</f>
        <v>51.967700000000001</v>
      </c>
      <c r="R4" s="10">
        <v>69.400000000000006</v>
      </c>
      <c r="S4" s="11">
        <f t="shared" ref="S4:S67" si="7">R4*1.9835</f>
        <v>137.65490000000003</v>
      </c>
      <c r="T4" s="10">
        <v>69.400000000000006</v>
      </c>
      <c r="U4" s="11">
        <f t="shared" ref="U4:U67" si="8">T4*1.9835</f>
        <v>137.65490000000003</v>
      </c>
      <c r="V4" s="10">
        <v>36</v>
      </c>
      <c r="W4" s="11">
        <f t="shared" ref="W4:AQ19" si="9">V4*1.9835</f>
        <v>71.406000000000006</v>
      </c>
      <c r="X4" s="20">
        <v>61.1</v>
      </c>
      <c r="Y4" s="11">
        <f t="shared" si="9"/>
        <v>121.19185</v>
      </c>
      <c r="Z4" s="20">
        <v>73.400000000000006</v>
      </c>
      <c r="AA4" s="11">
        <f t="shared" si="9"/>
        <v>145.58890000000002</v>
      </c>
      <c r="AB4" s="20">
        <v>201</v>
      </c>
      <c r="AC4" s="11">
        <f t="shared" si="9"/>
        <v>398.68349999999998</v>
      </c>
      <c r="AD4" s="20">
        <v>93</v>
      </c>
      <c r="AE4" s="11">
        <f t="shared" si="9"/>
        <v>184.46549999999999</v>
      </c>
      <c r="AF4" s="21">
        <v>77.400000000000006</v>
      </c>
      <c r="AG4" s="13">
        <f t="shared" si="9"/>
        <v>153.52290000000002</v>
      </c>
      <c r="AH4" s="20">
        <v>38.1</v>
      </c>
      <c r="AI4" s="11">
        <f t="shared" si="9"/>
        <v>75.57135000000001</v>
      </c>
      <c r="AJ4" s="20">
        <v>256</v>
      </c>
      <c r="AK4" s="11">
        <f t="shared" si="9"/>
        <v>507.77600000000001</v>
      </c>
      <c r="AL4" s="20">
        <v>50.9</v>
      </c>
      <c r="AM4" s="11">
        <f t="shared" si="9"/>
        <v>100.96015</v>
      </c>
      <c r="AN4" s="20">
        <v>312</v>
      </c>
      <c r="AO4" s="11">
        <f t="shared" si="9"/>
        <v>618.85199999999998</v>
      </c>
      <c r="AP4" s="20">
        <v>315</v>
      </c>
      <c r="AQ4" s="11">
        <f t="shared" si="9"/>
        <v>624.80250000000001</v>
      </c>
      <c r="AR4" s="21">
        <v>63.1</v>
      </c>
      <c r="AS4" s="69">
        <f t="shared" ref="AS4:AS67" si="10">AR4*1.9835</f>
        <v>125.15885</v>
      </c>
      <c r="AT4" s="65">
        <v>0</v>
      </c>
      <c r="AU4" s="65"/>
    </row>
    <row r="5" spans="1:47" x14ac:dyDescent="0.25">
      <c r="A5" s="60">
        <v>40789</v>
      </c>
      <c r="B5" s="14">
        <v>0</v>
      </c>
      <c r="C5" s="15">
        <f t="shared" si="0"/>
        <v>0</v>
      </c>
      <c r="D5" s="14">
        <v>0</v>
      </c>
      <c r="E5" s="15">
        <f t="shared" si="0"/>
        <v>0</v>
      </c>
      <c r="F5" s="14">
        <v>0</v>
      </c>
      <c r="G5" s="15">
        <f t="shared" si="1"/>
        <v>0</v>
      </c>
      <c r="H5" s="11">
        <v>36.299999999999997</v>
      </c>
      <c r="I5" s="11">
        <f t="shared" si="2"/>
        <v>72.001049999999992</v>
      </c>
      <c r="J5" s="10">
        <v>27</v>
      </c>
      <c r="K5" s="11">
        <f t="shared" si="3"/>
        <v>53.554500000000004</v>
      </c>
      <c r="L5" s="159">
        <v>91</v>
      </c>
      <c r="M5" s="11">
        <f t="shared" si="4"/>
        <v>180.49850000000001</v>
      </c>
      <c r="N5" s="10">
        <v>71.900000000000006</v>
      </c>
      <c r="O5" s="11">
        <f t="shared" si="5"/>
        <v>142.61365000000001</v>
      </c>
      <c r="P5" s="10">
        <v>26.9</v>
      </c>
      <c r="Q5" s="11">
        <f t="shared" si="6"/>
        <v>53.35615</v>
      </c>
      <c r="R5" s="10">
        <v>69.599999999999994</v>
      </c>
      <c r="S5" s="11">
        <f t="shared" si="7"/>
        <v>138.05159999999998</v>
      </c>
      <c r="T5" s="10">
        <v>69.599999999999994</v>
      </c>
      <c r="U5" s="11">
        <f t="shared" si="8"/>
        <v>138.05159999999998</v>
      </c>
      <c r="V5" s="10">
        <v>35.799999999999997</v>
      </c>
      <c r="W5" s="11">
        <f t="shared" si="9"/>
        <v>71.009299999999996</v>
      </c>
      <c r="X5" s="20">
        <v>58.8</v>
      </c>
      <c r="Y5" s="11">
        <f t="shared" si="9"/>
        <v>116.6298</v>
      </c>
      <c r="Z5" s="20">
        <v>68.7</v>
      </c>
      <c r="AA5" s="11">
        <f t="shared" si="9"/>
        <v>136.26645000000002</v>
      </c>
      <c r="AB5" s="20">
        <v>182</v>
      </c>
      <c r="AC5" s="11">
        <f t="shared" si="9"/>
        <v>360.99700000000001</v>
      </c>
      <c r="AD5" s="20">
        <v>91.4</v>
      </c>
      <c r="AE5" s="11">
        <f t="shared" si="9"/>
        <v>181.29190000000003</v>
      </c>
      <c r="AF5" s="21">
        <v>78</v>
      </c>
      <c r="AG5" s="13">
        <f t="shared" si="9"/>
        <v>154.71299999999999</v>
      </c>
      <c r="AH5" s="20">
        <v>38.200000000000003</v>
      </c>
      <c r="AI5" s="11">
        <f t="shared" si="9"/>
        <v>75.7697</v>
      </c>
      <c r="AJ5" s="20">
        <v>250</v>
      </c>
      <c r="AK5" s="11">
        <f t="shared" si="9"/>
        <v>495.875</v>
      </c>
      <c r="AL5" s="20">
        <v>30.2</v>
      </c>
      <c r="AM5" s="11">
        <f t="shared" si="9"/>
        <v>59.901699999999998</v>
      </c>
      <c r="AN5" s="20">
        <v>304</v>
      </c>
      <c r="AO5" s="11">
        <f t="shared" si="9"/>
        <v>602.98400000000004</v>
      </c>
      <c r="AP5" s="20">
        <v>315</v>
      </c>
      <c r="AQ5" s="11">
        <f t="shared" si="9"/>
        <v>624.80250000000001</v>
      </c>
      <c r="AR5" s="21">
        <v>52</v>
      </c>
      <c r="AS5" s="69">
        <f t="shared" si="10"/>
        <v>103.142</v>
      </c>
      <c r="AT5" s="65">
        <v>0</v>
      </c>
      <c r="AU5" s="65"/>
    </row>
    <row r="6" spans="1:47" x14ac:dyDescent="0.25">
      <c r="A6" s="60">
        <v>40790</v>
      </c>
      <c r="B6" s="14">
        <v>0</v>
      </c>
      <c r="C6" s="15">
        <f t="shared" si="0"/>
        <v>0</v>
      </c>
      <c r="D6" s="14">
        <v>0</v>
      </c>
      <c r="E6" s="15">
        <f t="shared" si="0"/>
        <v>0</v>
      </c>
      <c r="F6" s="14">
        <v>0</v>
      </c>
      <c r="G6" s="15">
        <f t="shared" si="1"/>
        <v>0</v>
      </c>
      <c r="H6" s="11">
        <v>30.2</v>
      </c>
      <c r="I6" s="11">
        <f t="shared" si="2"/>
        <v>59.901699999999998</v>
      </c>
      <c r="J6" s="10">
        <v>28.8</v>
      </c>
      <c r="K6" s="11">
        <f t="shared" si="3"/>
        <v>57.1248</v>
      </c>
      <c r="L6" s="159">
        <v>89.9</v>
      </c>
      <c r="M6" s="11">
        <f t="shared" si="4"/>
        <v>178.31665000000001</v>
      </c>
      <c r="N6" s="10">
        <v>73.7</v>
      </c>
      <c r="O6" s="11">
        <f t="shared" si="5"/>
        <v>146.18395000000001</v>
      </c>
      <c r="P6" s="10">
        <v>27.8</v>
      </c>
      <c r="Q6" s="11">
        <f t="shared" si="6"/>
        <v>55.141300000000001</v>
      </c>
      <c r="R6" s="10">
        <v>71.099999999999994</v>
      </c>
      <c r="S6" s="11">
        <f t="shared" si="7"/>
        <v>141.02685</v>
      </c>
      <c r="T6" s="10">
        <v>71.099999999999994</v>
      </c>
      <c r="U6" s="11">
        <f t="shared" si="8"/>
        <v>141.02685</v>
      </c>
      <c r="V6" s="10">
        <v>38.1</v>
      </c>
      <c r="W6" s="11">
        <f t="shared" si="9"/>
        <v>75.57135000000001</v>
      </c>
      <c r="X6" s="20">
        <v>57.7</v>
      </c>
      <c r="Y6" s="11">
        <f t="shared" si="9"/>
        <v>114.44795000000001</v>
      </c>
      <c r="Z6" s="20">
        <v>56.4</v>
      </c>
      <c r="AA6" s="11">
        <f t="shared" si="9"/>
        <v>111.8694</v>
      </c>
      <c r="AB6" s="20">
        <v>171</v>
      </c>
      <c r="AC6" s="11">
        <f t="shared" si="9"/>
        <v>339.17849999999999</v>
      </c>
      <c r="AD6" s="20">
        <v>90</v>
      </c>
      <c r="AE6" s="11">
        <f t="shared" si="9"/>
        <v>178.51500000000001</v>
      </c>
      <c r="AF6" s="21">
        <v>76.900000000000006</v>
      </c>
      <c r="AG6" s="13">
        <f t="shared" si="9"/>
        <v>152.53115000000003</v>
      </c>
      <c r="AH6" s="20">
        <v>38.799999999999997</v>
      </c>
      <c r="AI6" s="11">
        <f t="shared" si="9"/>
        <v>76.959800000000001</v>
      </c>
      <c r="AJ6" s="20">
        <v>247</v>
      </c>
      <c r="AK6" s="11">
        <f t="shared" si="9"/>
        <v>489.92450000000002</v>
      </c>
      <c r="AL6" s="20">
        <v>30.2</v>
      </c>
      <c r="AM6" s="11">
        <f t="shared" si="9"/>
        <v>59.901699999999998</v>
      </c>
      <c r="AN6" s="20">
        <v>303</v>
      </c>
      <c r="AO6" s="11">
        <f t="shared" si="9"/>
        <v>601.00049999999999</v>
      </c>
      <c r="AP6" s="20">
        <v>315</v>
      </c>
      <c r="AQ6" s="11">
        <f t="shared" si="9"/>
        <v>624.80250000000001</v>
      </c>
      <c r="AR6" s="21">
        <v>63.5</v>
      </c>
      <c r="AS6" s="69">
        <f t="shared" si="10"/>
        <v>125.95225000000001</v>
      </c>
      <c r="AT6" s="65">
        <v>0</v>
      </c>
      <c r="AU6" s="65"/>
    </row>
    <row r="7" spans="1:47" x14ac:dyDescent="0.25">
      <c r="A7" s="60">
        <v>40791</v>
      </c>
      <c r="B7" s="14">
        <v>0</v>
      </c>
      <c r="C7" s="15">
        <f t="shared" si="0"/>
        <v>0</v>
      </c>
      <c r="D7" s="14">
        <v>0</v>
      </c>
      <c r="E7" s="15">
        <f t="shared" si="0"/>
        <v>0</v>
      </c>
      <c r="F7" s="14">
        <v>0</v>
      </c>
      <c r="G7" s="15">
        <f t="shared" si="1"/>
        <v>0</v>
      </c>
      <c r="H7" s="11">
        <v>30.4</v>
      </c>
      <c r="I7" s="11">
        <f t="shared" si="2"/>
        <v>60.298400000000001</v>
      </c>
      <c r="J7" s="10">
        <v>30.3</v>
      </c>
      <c r="K7" s="11">
        <f t="shared" si="3"/>
        <v>60.100050000000003</v>
      </c>
      <c r="L7" s="159">
        <v>88.5</v>
      </c>
      <c r="M7" s="11">
        <f t="shared" si="4"/>
        <v>175.53975</v>
      </c>
      <c r="N7" s="10">
        <v>74.3</v>
      </c>
      <c r="O7" s="11">
        <f t="shared" si="5"/>
        <v>147.37405000000001</v>
      </c>
      <c r="P7" s="10">
        <v>28.1</v>
      </c>
      <c r="Q7" s="11">
        <f t="shared" si="6"/>
        <v>55.736350000000002</v>
      </c>
      <c r="R7" s="10">
        <v>71.7</v>
      </c>
      <c r="S7" s="11">
        <f t="shared" si="7"/>
        <v>142.21695</v>
      </c>
      <c r="T7" s="10">
        <v>71.7</v>
      </c>
      <c r="U7" s="11">
        <f t="shared" si="8"/>
        <v>142.21695</v>
      </c>
      <c r="V7" s="10">
        <v>36.4</v>
      </c>
      <c r="W7" s="11">
        <f t="shared" si="9"/>
        <v>72.199399999999997</v>
      </c>
      <c r="X7" s="20">
        <v>58.1</v>
      </c>
      <c r="Y7" s="11">
        <f t="shared" si="9"/>
        <v>115.24135000000001</v>
      </c>
      <c r="Z7" s="20">
        <v>52.8</v>
      </c>
      <c r="AA7" s="11">
        <f t="shared" si="9"/>
        <v>104.72879999999999</v>
      </c>
      <c r="AB7" s="20">
        <v>170</v>
      </c>
      <c r="AC7" s="11">
        <f t="shared" si="9"/>
        <v>337.19499999999999</v>
      </c>
      <c r="AD7" s="20">
        <v>89.5</v>
      </c>
      <c r="AE7" s="11">
        <f t="shared" si="9"/>
        <v>177.52324999999999</v>
      </c>
      <c r="AF7" s="21">
        <v>76.7</v>
      </c>
      <c r="AG7" s="13">
        <f t="shared" si="9"/>
        <v>152.13445000000002</v>
      </c>
      <c r="AH7" s="21">
        <v>30.4</v>
      </c>
      <c r="AI7" s="13">
        <f t="shared" si="9"/>
        <v>60.298400000000001</v>
      </c>
      <c r="AJ7" s="20">
        <v>216</v>
      </c>
      <c r="AK7" s="11">
        <f t="shared" si="9"/>
        <v>428.43600000000004</v>
      </c>
      <c r="AL7" s="20">
        <v>30.2</v>
      </c>
      <c r="AM7" s="11">
        <f t="shared" si="9"/>
        <v>59.901699999999998</v>
      </c>
      <c r="AN7" s="20">
        <v>283</v>
      </c>
      <c r="AO7" s="11">
        <f t="shared" si="9"/>
        <v>561.33050000000003</v>
      </c>
      <c r="AP7" s="20">
        <v>315</v>
      </c>
      <c r="AQ7" s="11">
        <f t="shared" si="9"/>
        <v>624.80250000000001</v>
      </c>
      <c r="AR7" s="21">
        <v>57.6</v>
      </c>
      <c r="AS7" s="69">
        <f t="shared" si="10"/>
        <v>114.2496</v>
      </c>
      <c r="AT7" s="65">
        <v>0</v>
      </c>
      <c r="AU7" s="65"/>
    </row>
    <row r="8" spans="1:47" x14ac:dyDescent="0.25">
      <c r="A8" s="60">
        <v>40792</v>
      </c>
      <c r="B8" s="14">
        <v>0</v>
      </c>
      <c r="C8" s="15">
        <f t="shared" si="0"/>
        <v>0</v>
      </c>
      <c r="D8" s="14">
        <v>0</v>
      </c>
      <c r="E8" s="15">
        <f t="shared" si="0"/>
        <v>0</v>
      </c>
      <c r="F8" s="14">
        <v>0</v>
      </c>
      <c r="G8" s="15">
        <f t="shared" si="1"/>
        <v>0</v>
      </c>
      <c r="H8" s="11">
        <v>30</v>
      </c>
      <c r="I8" s="11">
        <f t="shared" si="2"/>
        <v>59.505000000000003</v>
      </c>
      <c r="J8" s="10">
        <v>30.7</v>
      </c>
      <c r="K8" s="11">
        <f t="shared" si="3"/>
        <v>60.893450000000001</v>
      </c>
      <c r="L8" s="159">
        <v>88.9</v>
      </c>
      <c r="M8" s="11">
        <f t="shared" si="4"/>
        <v>176.33315000000002</v>
      </c>
      <c r="N8" s="10">
        <v>72.099999999999994</v>
      </c>
      <c r="O8" s="11">
        <f t="shared" si="5"/>
        <v>143.01034999999999</v>
      </c>
      <c r="P8" s="10">
        <v>28.8</v>
      </c>
      <c r="Q8" s="11">
        <f t="shared" si="6"/>
        <v>57.1248</v>
      </c>
      <c r="R8" s="10">
        <v>72.5</v>
      </c>
      <c r="S8" s="11">
        <f t="shared" si="7"/>
        <v>143.80375000000001</v>
      </c>
      <c r="T8" s="10">
        <v>72.5</v>
      </c>
      <c r="U8" s="11">
        <f t="shared" si="8"/>
        <v>143.80375000000001</v>
      </c>
      <c r="V8" s="10">
        <v>39.700000000000003</v>
      </c>
      <c r="W8" s="11">
        <f t="shared" si="9"/>
        <v>78.744950000000003</v>
      </c>
      <c r="X8" s="20">
        <v>56.9</v>
      </c>
      <c r="Y8" s="11">
        <f t="shared" si="9"/>
        <v>112.86114999999999</v>
      </c>
      <c r="Z8" s="20">
        <v>50.8</v>
      </c>
      <c r="AA8" s="11">
        <f t="shared" si="9"/>
        <v>100.76179999999999</v>
      </c>
      <c r="AB8" s="20">
        <v>163</v>
      </c>
      <c r="AC8" s="11">
        <f t="shared" si="9"/>
        <v>323.31049999999999</v>
      </c>
      <c r="AD8" s="20">
        <v>79.400000000000006</v>
      </c>
      <c r="AE8" s="11">
        <f t="shared" si="9"/>
        <v>157.48990000000001</v>
      </c>
      <c r="AF8" s="21">
        <v>77.099999999999994</v>
      </c>
      <c r="AG8" s="13">
        <f t="shared" si="9"/>
        <v>152.92784999999998</v>
      </c>
      <c r="AH8" s="21">
        <v>23.8</v>
      </c>
      <c r="AI8" s="13">
        <f t="shared" si="9"/>
        <v>47.207300000000004</v>
      </c>
      <c r="AJ8" s="20">
        <v>185</v>
      </c>
      <c r="AK8" s="11">
        <f t="shared" si="9"/>
        <v>366.94749999999999</v>
      </c>
      <c r="AL8" s="20">
        <v>30.2</v>
      </c>
      <c r="AM8" s="11">
        <f t="shared" si="9"/>
        <v>59.901699999999998</v>
      </c>
      <c r="AN8" s="20">
        <v>254</v>
      </c>
      <c r="AO8" s="11">
        <f t="shared" si="9"/>
        <v>503.80900000000003</v>
      </c>
      <c r="AP8" s="20">
        <v>315</v>
      </c>
      <c r="AQ8" s="11">
        <f t="shared" si="9"/>
        <v>624.80250000000001</v>
      </c>
      <c r="AR8" s="21">
        <v>54</v>
      </c>
      <c r="AS8" s="69">
        <f t="shared" si="10"/>
        <v>107.10900000000001</v>
      </c>
      <c r="AT8" s="65">
        <v>0</v>
      </c>
      <c r="AU8" s="65"/>
    </row>
    <row r="9" spans="1:47" x14ac:dyDescent="0.25">
      <c r="A9" s="60">
        <v>40793</v>
      </c>
      <c r="B9" s="14">
        <v>0</v>
      </c>
      <c r="C9" s="15">
        <f t="shared" si="0"/>
        <v>0</v>
      </c>
      <c r="D9" s="14">
        <v>0</v>
      </c>
      <c r="E9" s="15">
        <f t="shared" si="0"/>
        <v>0</v>
      </c>
      <c r="F9" s="14">
        <v>0</v>
      </c>
      <c r="G9" s="15">
        <f t="shared" si="1"/>
        <v>0</v>
      </c>
      <c r="H9" s="11">
        <v>30.6</v>
      </c>
      <c r="I9" s="11">
        <f t="shared" si="2"/>
        <v>60.695100000000004</v>
      </c>
      <c r="J9" s="10">
        <v>31.2</v>
      </c>
      <c r="K9" s="11">
        <f t="shared" si="3"/>
        <v>61.885199999999998</v>
      </c>
      <c r="L9" s="159">
        <v>85.1</v>
      </c>
      <c r="M9" s="11">
        <f t="shared" si="4"/>
        <v>168.79585</v>
      </c>
      <c r="N9" s="10">
        <v>71.5</v>
      </c>
      <c r="O9" s="11">
        <f t="shared" si="5"/>
        <v>141.82025000000002</v>
      </c>
      <c r="P9" s="10">
        <v>27.7</v>
      </c>
      <c r="Q9" s="11">
        <f t="shared" si="6"/>
        <v>54.942949999999996</v>
      </c>
      <c r="R9" s="10">
        <v>73.400000000000006</v>
      </c>
      <c r="S9" s="11">
        <f t="shared" si="7"/>
        <v>145.58890000000002</v>
      </c>
      <c r="T9" s="10">
        <v>73.400000000000006</v>
      </c>
      <c r="U9" s="11">
        <f t="shared" si="8"/>
        <v>145.58890000000002</v>
      </c>
      <c r="V9" s="10">
        <v>36.5</v>
      </c>
      <c r="W9" s="11">
        <f t="shared" si="9"/>
        <v>72.397750000000002</v>
      </c>
      <c r="X9" s="20">
        <v>55.6</v>
      </c>
      <c r="Y9" s="11">
        <f t="shared" si="9"/>
        <v>110.2826</v>
      </c>
      <c r="Z9" s="20">
        <v>51.3</v>
      </c>
      <c r="AA9" s="11">
        <f t="shared" si="9"/>
        <v>101.75354999999999</v>
      </c>
      <c r="AB9" s="20">
        <v>149</v>
      </c>
      <c r="AC9" s="11">
        <f t="shared" si="9"/>
        <v>295.54149999999998</v>
      </c>
      <c r="AD9" s="20">
        <v>60.5</v>
      </c>
      <c r="AE9" s="11">
        <f t="shared" si="9"/>
        <v>120.00175</v>
      </c>
      <c r="AF9" s="21">
        <v>77.400000000000006</v>
      </c>
      <c r="AG9" s="13">
        <f t="shared" si="9"/>
        <v>153.52290000000002</v>
      </c>
      <c r="AH9" s="21">
        <v>26</v>
      </c>
      <c r="AI9" s="13">
        <f t="shared" si="9"/>
        <v>51.570999999999998</v>
      </c>
      <c r="AJ9" s="20">
        <v>189</v>
      </c>
      <c r="AK9" s="11">
        <f t="shared" si="9"/>
        <v>374.88150000000002</v>
      </c>
      <c r="AL9" s="20">
        <v>30.2</v>
      </c>
      <c r="AM9" s="11">
        <f t="shared" si="9"/>
        <v>59.901699999999998</v>
      </c>
      <c r="AN9" s="20">
        <v>233</v>
      </c>
      <c r="AO9" s="11">
        <f t="shared" si="9"/>
        <v>462.15550000000002</v>
      </c>
      <c r="AP9" s="20">
        <v>310</v>
      </c>
      <c r="AQ9" s="11">
        <f t="shared" si="9"/>
        <v>614.88499999999999</v>
      </c>
      <c r="AR9" s="21">
        <v>60.7</v>
      </c>
      <c r="AS9" s="69">
        <f t="shared" si="10"/>
        <v>120.39845000000001</v>
      </c>
      <c r="AT9" s="65">
        <v>0</v>
      </c>
      <c r="AU9" s="65"/>
    </row>
    <row r="10" spans="1:47" x14ac:dyDescent="0.25">
      <c r="A10" s="60">
        <v>40794</v>
      </c>
      <c r="B10" s="14">
        <v>0</v>
      </c>
      <c r="C10" s="15">
        <f t="shared" si="0"/>
        <v>0</v>
      </c>
      <c r="D10" s="14">
        <v>0</v>
      </c>
      <c r="E10" s="15">
        <f t="shared" si="0"/>
        <v>0</v>
      </c>
      <c r="F10" s="14">
        <v>0</v>
      </c>
      <c r="G10" s="15">
        <f t="shared" si="1"/>
        <v>0</v>
      </c>
      <c r="H10" s="11">
        <v>31.4</v>
      </c>
      <c r="I10" s="11">
        <f t="shared" si="2"/>
        <v>62.2819</v>
      </c>
      <c r="J10" s="10">
        <v>31.5</v>
      </c>
      <c r="K10" s="11">
        <f t="shared" si="3"/>
        <v>62.480249999999998</v>
      </c>
      <c r="L10" s="159">
        <v>77.900000000000006</v>
      </c>
      <c r="M10" s="11">
        <f t="shared" si="4"/>
        <v>154.51465000000002</v>
      </c>
      <c r="N10" s="10">
        <v>71</v>
      </c>
      <c r="O10" s="11">
        <f t="shared" si="5"/>
        <v>140.82849999999999</v>
      </c>
      <c r="P10" s="10">
        <v>25.9</v>
      </c>
      <c r="Q10" s="11">
        <f t="shared" si="6"/>
        <v>51.37265</v>
      </c>
      <c r="R10" s="10">
        <v>67</v>
      </c>
      <c r="S10" s="11">
        <f t="shared" si="7"/>
        <v>132.89449999999999</v>
      </c>
      <c r="T10" s="10">
        <v>67</v>
      </c>
      <c r="U10" s="11">
        <f t="shared" si="8"/>
        <v>132.89449999999999</v>
      </c>
      <c r="V10" s="10">
        <v>36</v>
      </c>
      <c r="W10" s="11">
        <f t="shared" si="9"/>
        <v>71.406000000000006</v>
      </c>
      <c r="X10" s="20">
        <v>54.7</v>
      </c>
      <c r="Y10" s="11">
        <f t="shared" si="9"/>
        <v>108.49745000000001</v>
      </c>
      <c r="Z10" s="20">
        <v>50.8</v>
      </c>
      <c r="AA10" s="11">
        <f t="shared" si="9"/>
        <v>100.76179999999999</v>
      </c>
      <c r="AB10" s="20">
        <v>141</v>
      </c>
      <c r="AC10" s="11">
        <f t="shared" si="9"/>
        <v>279.67349999999999</v>
      </c>
      <c r="AD10" s="20">
        <v>51</v>
      </c>
      <c r="AE10" s="11">
        <f t="shared" si="9"/>
        <v>101.1585</v>
      </c>
      <c r="AF10" s="21">
        <v>77.2</v>
      </c>
      <c r="AG10" s="13">
        <f t="shared" si="9"/>
        <v>153.12620000000001</v>
      </c>
      <c r="AH10" s="21">
        <v>26.3</v>
      </c>
      <c r="AI10" s="13">
        <f t="shared" si="9"/>
        <v>52.166050000000006</v>
      </c>
      <c r="AJ10" s="20">
        <v>187</v>
      </c>
      <c r="AK10" s="11">
        <f t="shared" si="9"/>
        <v>370.91450000000003</v>
      </c>
      <c r="AL10" s="20">
        <v>30.2</v>
      </c>
      <c r="AM10" s="11">
        <f t="shared" si="9"/>
        <v>59.901699999999998</v>
      </c>
      <c r="AN10" s="20">
        <v>189</v>
      </c>
      <c r="AO10" s="11">
        <f t="shared" si="9"/>
        <v>374.88150000000002</v>
      </c>
      <c r="AP10" s="20">
        <v>310</v>
      </c>
      <c r="AQ10" s="11">
        <f t="shared" si="9"/>
        <v>614.88499999999999</v>
      </c>
      <c r="AR10" s="21">
        <v>82.5</v>
      </c>
      <c r="AS10" s="69">
        <f t="shared" si="10"/>
        <v>163.63875000000002</v>
      </c>
      <c r="AT10" s="65">
        <v>0</v>
      </c>
      <c r="AU10" s="65"/>
    </row>
    <row r="11" spans="1:47" x14ac:dyDescent="0.25">
      <c r="A11" s="60">
        <v>40795</v>
      </c>
      <c r="B11" s="14">
        <v>0</v>
      </c>
      <c r="C11" s="15">
        <f t="shared" si="0"/>
        <v>0</v>
      </c>
      <c r="D11" s="14">
        <v>0</v>
      </c>
      <c r="E11" s="15">
        <f t="shared" si="0"/>
        <v>0</v>
      </c>
      <c r="F11" s="14">
        <v>0</v>
      </c>
      <c r="G11" s="15">
        <f t="shared" si="1"/>
        <v>0</v>
      </c>
      <c r="H11" s="11">
        <v>32.5</v>
      </c>
      <c r="I11" s="11">
        <f t="shared" si="2"/>
        <v>64.463750000000005</v>
      </c>
      <c r="J11" s="10">
        <v>32</v>
      </c>
      <c r="K11" s="11">
        <f t="shared" si="3"/>
        <v>63.472000000000001</v>
      </c>
      <c r="L11" s="159">
        <v>77.7</v>
      </c>
      <c r="M11" s="11">
        <f t="shared" si="4"/>
        <v>154.11795000000001</v>
      </c>
      <c r="N11" s="10">
        <v>70.900000000000006</v>
      </c>
      <c r="O11" s="11">
        <f t="shared" si="5"/>
        <v>140.63015000000001</v>
      </c>
      <c r="P11" s="10">
        <v>25.5</v>
      </c>
      <c r="Q11" s="11">
        <f t="shared" si="6"/>
        <v>50.579250000000002</v>
      </c>
      <c r="R11" s="10">
        <v>63.4</v>
      </c>
      <c r="S11" s="11">
        <f t="shared" si="7"/>
        <v>125.7539</v>
      </c>
      <c r="T11" s="10">
        <v>63.4</v>
      </c>
      <c r="U11" s="11">
        <f t="shared" si="8"/>
        <v>125.7539</v>
      </c>
      <c r="V11" s="10">
        <v>30.8</v>
      </c>
      <c r="W11" s="11">
        <f t="shared" si="9"/>
        <v>61.091799999999999</v>
      </c>
      <c r="X11" s="20">
        <v>56</v>
      </c>
      <c r="Y11" s="11">
        <f t="shared" si="9"/>
        <v>111.07600000000001</v>
      </c>
      <c r="Z11" s="20">
        <v>50.8</v>
      </c>
      <c r="AA11" s="11">
        <f t="shared" si="9"/>
        <v>100.76179999999999</v>
      </c>
      <c r="AB11" s="20">
        <v>143</v>
      </c>
      <c r="AC11" s="11">
        <f t="shared" si="9"/>
        <v>283.64050000000003</v>
      </c>
      <c r="AD11" s="20">
        <v>50.6</v>
      </c>
      <c r="AE11" s="11">
        <f t="shared" si="9"/>
        <v>100.3651</v>
      </c>
      <c r="AF11" s="21">
        <v>77.5</v>
      </c>
      <c r="AG11" s="13">
        <f t="shared" si="9"/>
        <v>153.72125</v>
      </c>
      <c r="AH11" s="21">
        <v>25.7</v>
      </c>
      <c r="AI11" s="13">
        <f t="shared" si="9"/>
        <v>50.975949999999997</v>
      </c>
      <c r="AJ11" s="20">
        <v>132</v>
      </c>
      <c r="AK11" s="11">
        <f t="shared" si="9"/>
        <v>261.822</v>
      </c>
      <c r="AL11" s="20">
        <v>30.2</v>
      </c>
      <c r="AM11" s="11">
        <f t="shared" si="9"/>
        <v>59.901699999999998</v>
      </c>
      <c r="AN11" s="20">
        <v>104</v>
      </c>
      <c r="AO11" s="11">
        <f t="shared" si="9"/>
        <v>206.28399999999999</v>
      </c>
      <c r="AP11" s="20">
        <v>314</v>
      </c>
      <c r="AQ11" s="11">
        <f t="shared" si="9"/>
        <v>622.81899999999996</v>
      </c>
      <c r="AR11" s="21">
        <v>83.9</v>
      </c>
      <c r="AS11" s="69">
        <f t="shared" si="10"/>
        <v>166.41565000000003</v>
      </c>
      <c r="AT11" s="65">
        <v>0</v>
      </c>
      <c r="AU11" s="65"/>
    </row>
    <row r="12" spans="1:47" x14ac:dyDescent="0.25">
      <c r="A12" s="60">
        <v>40796</v>
      </c>
      <c r="B12" s="14">
        <v>0</v>
      </c>
      <c r="C12" s="15">
        <f t="shared" si="0"/>
        <v>0</v>
      </c>
      <c r="D12" s="14">
        <v>0</v>
      </c>
      <c r="E12" s="15">
        <f t="shared" si="0"/>
        <v>0</v>
      </c>
      <c r="F12" s="14">
        <v>0</v>
      </c>
      <c r="G12" s="15">
        <f t="shared" si="1"/>
        <v>0</v>
      </c>
      <c r="H12" s="11">
        <v>31.7</v>
      </c>
      <c r="I12" s="11">
        <f t="shared" si="2"/>
        <v>62.876950000000001</v>
      </c>
      <c r="J12" s="10">
        <v>32.4</v>
      </c>
      <c r="K12" s="11">
        <f t="shared" si="3"/>
        <v>64.2654</v>
      </c>
      <c r="L12" s="159">
        <v>77.099999999999994</v>
      </c>
      <c r="M12" s="11">
        <f t="shared" si="4"/>
        <v>152.92784999999998</v>
      </c>
      <c r="N12" s="10">
        <v>71.7</v>
      </c>
      <c r="O12" s="11">
        <f t="shared" si="5"/>
        <v>142.21695</v>
      </c>
      <c r="P12" s="10">
        <v>25.5</v>
      </c>
      <c r="Q12" s="11">
        <f t="shared" si="6"/>
        <v>50.579250000000002</v>
      </c>
      <c r="R12" s="10">
        <v>62.8</v>
      </c>
      <c r="S12" s="11">
        <f t="shared" si="7"/>
        <v>124.5638</v>
      </c>
      <c r="T12" s="10">
        <v>62.8</v>
      </c>
      <c r="U12" s="11">
        <f t="shared" si="8"/>
        <v>124.5638</v>
      </c>
      <c r="V12" s="10">
        <v>30.9</v>
      </c>
      <c r="W12" s="11">
        <f t="shared" si="9"/>
        <v>61.290149999999997</v>
      </c>
      <c r="X12" s="20">
        <v>62.4</v>
      </c>
      <c r="Y12" s="11">
        <f t="shared" si="9"/>
        <v>123.7704</v>
      </c>
      <c r="Z12" s="20">
        <v>50.8</v>
      </c>
      <c r="AA12" s="11">
        <f t="shared" si="9"/>
        <v>100.76179999999999</v>
      </c>
      <c r="AB12" s="20">
        <v>135</v>
      </c>
      <c r="AC12" s="11">
        <f t="shared" si="9"/>
        <v>267.77249999999998</v>
      </c>
      <c r="AD12" s="20">
        <v>50.5</v>
      </c>
      <c r="AE12" s="11">
        <f t="shared" si="9"/>
        <v>100.16675000000001</v>
      </c>
      <c r="AF12" s="21">
        <v>77.599999999999994</v>
      </c>
      <c r="AG12" s="13">
        <f t="shared" si="9"/>
        <v>153.9196</v>
      </c>
      <c r="AH12" s="21">
        <v>25.9</v>
      </c>
      <c r="AI12" s="13">
        <f t="shared" si="9"/>
        <v>51.37265</v>
      </c>
      <c r="AJ12" s="21">
        <v>88.2</v>
      </c>
      <c r="AK12" s="13">
        <f t="shared" si="9"/>
        <v>174.94470000000001</v>
      </c>
      <c r="AL12" s="21">
        <v>30.2</v>
      </c>
      <c r="AM12" s="13">
        <f t="shared" si="9"/>
        <v>59.901699999999998</v>
      </c>
      <c r="AN12" s="21">
        <v>73.7</v>
      </c>
      <c r="AO12" s="13">
        <f t="shared" si="9"/>
        <v>146.18395000000001</v>
      </c>
      <c r="AP12" s="20">
        <v>315</v>
      </c>
      <c r="AQ12" s="11">
        <f t="shared" si="9"/>
        <v>624.80250000000001</v>
      </c>
      <c r="AR12" s="21">
        <v>82.7</v>
      </c>
      <c r="AS12" s="69">
        <f t="shared" si="10"/>
        <v>164.03545</v>
      </c>
      <c r="AT12" s="65">
        <v>0</v>
      </c>
      <c r="AU12" s="65"/>
    </row>
    <row r="13" spans="1:47" x14ac:dyDescent="0.25">
      <c r="A13" s="60">
        <v>40797</v>
      </c>
      <c r="B13" s="14">
        <v>0</v>
      </c>
      <c r="C13" s="15">
        <f t="shared" si="0"/>
        <v>0</v>
      </c>
      <c r="D13" s="14">
        <v>0</v>
      </c>
      <c r="E13" s="15">
        <f t="shared" si="0"/>
        <v>0</v>
      </c>
      <c r="F13" s="14">
        <v>0</v>
      </c>
      <c r="G13" s="15">
        <f t="shared" si="1"/>
        <v>0</v>
      </c>
      <c r="H13" s="11">
        <v>33.1</v>
      </c>
      <c r="I13" s="11">
        <f t="shared" si="2"/>
        <v>65.653850000000006</v>
      </c>
      <c r="J13" s="10">
        <v>32.6</v>
      </c>
      <c r="K13" s="11">
        <f t="shared" si="3"/>
        <v>64.662100000000009</v>
      </c>
      <c r="L13" s="159">
        <v>76</v>
      </c>
      <c r="M13" s="11">
        <f t="shared" si="4"/>
        <v>150.74600000000001</v>
      </c>
      <c r="N13" s="10">
        <v>72.099999999999994</v>
      </c>
      <c r="O13" s="11">
        <f t="shared" si="5"/>
        <v>143.01034999999999</v>
      </c>
      <c r="P13" s="10">
        <v>25.8</v>
      </c>
      <c r="Q13" s="11">
        <f t="shared" si="6"/>
        <v>51.174300000000002</v>
      </c>
      <c r="R13" s="10">
        <v>72</v>
      </c>
      <c r="S13" s="11">
        <f t="shared" si="7"/>
        <v>142.81200000000001</v>
      </c>
      <c r="T13" s="10">
        <v>72</v>
      </c>
      <c r="U13" s="11">
        <f t="shared" si="8"/>
        <v>142.81200000000001</v>
      </c>
      <c r="V13" s="10">
        <v>29.5</v>
      </c>
      <c r="W13" s="11">
        <f t="shared" si="9"/>
        <v>58.513249999999999</v>
      </c>
      <c r="X13" s="20">
        <v>65.7</v>
      </c>
      <c r="Y13" s="11">
        <f t="shared" si="9"/>
        <v>130.31595000000002</v>
      </c>
      <c r="Z13" s="20">
        <v>52.2</v>
      </c>
      <c r="AA13" s="11">
        <f t="shared" si="9"/>
        <v>103.53870000000001</v>
      </c>
      <c r="AB13" s="20">
        <v>115</v>
      </c>
      <c r="AC13" s="11">
        <f t="shared" si="9"/>
        <v>228.10249999999999</v>
      </c>
      <c r="AD13" s="20">
        <v>49.6</v>
      </c>
      <c r="AE13" s="11">
        <f t="shared" si="9"/>
        <v>98.381600000000006</v>
      </c>
      <c r="AF13" s="21">
        <v>77.7</v>
      </c>
      <c r="AG13" s="13">
        <f t="shared" si="9"/>
        <v>154.11795000000001</v>
      </c>
      <c r="AH13" s="21">
        <v>25.9</v>
      </c>
      <c r="AI13" s="13">
        <f t="shared" si="9"/>
        <v>51.37265</v>
      </c>
      <c r="AJ13" s="21">
        <v>87.1</v>
      </c>
      <c r="AK13" s="13">
        <f t="shared" si="9"/>
        <v>172.76284999999999</v>
      </c>
      <c r="AL13" s="21">
        <v>30.2</v>
      </c>
      <c r="AM13" s="13">
        <f t="shared" si="9"/>
        <v>59.901699999999998</v>
      </c>
      <c r="AN13" s="21">
        <v>73</v>
      </c>
      <c r="AO13" s="13">
        <f t="shared" si="9"/>
        <v>144.7955</v>
      </c>
      <c r="AP13" s="20">
        <v>316</v>
      </c>
      <c r="AQ13" s="11">
        <f t="shared" si="9"/>
        <v>626.78600000000006</v>
      </c>
      <c r="AR13" s="21">
        <v>73.400000000000006</v>
      </c>
      <c r="AS13" s="69">
        <f t="shared" si="10"/>
        <v>145.58890000000002</v>
      </c>
      <c r="AT13" s="65">
        <v>0</v>
      </c>
      <c r="AU13" s="65"/>
    </row>
    <row r="14" spans="1:47" x14ac:dyDescent="0.25">
      <c r="A14" s="60">
        <v>40798</v>
      </c>
      <c r="B14" s="14">
        <v>0</v>
      </c>
      <c r="C14" s="15">
        <f t="shared" si="0"/>
        <v>0</v>
      </c>
      <c r="D14" s="14">
        <v>0</v>
      </c>
      <c r="E14" s="15">
        <f t="shared" si="0"/>
        <v>0</v>
      </c>
      <c r="F14" s="14">
        <v>0</v>
      </c>
      <c r="G14" s="15">
        <f t="shared" si="1"/>
        <v>0</v>
      </c>
      <c r="H14" s="11">
        <v>33.5</v>
      </c>
      <c r="I14" s="11">
        <f t="shared" si="2"/>
        <v>66.447249999999997</v>
      </c>
      <c r="J14" s="10">
        <v>32.1</v>
      </c>
      <c r="K14" s="11">
        <f t="shared" si="3"/>
        <v>63.670350000000006</v>
      </c>
      <c r="L14" s="159">
        <v>75.5</v>
      </c>
      <c r="M14" s="11">
        <f t="shared" si="4"/>
        <v>149.75425000000001</v>
      </c>
      <c r="N14" s="10">
        <v>73.3</v>
      </c>
      <c r="O14" s="11">
        <f t="shared" si="5"/>
        <v>145.39054999999999</v>
      </c>
      <c r="P14" s="10">
        <v>27.8</v>
      </c>
      <c r="Q14" s="11">
        <f t="shared" si="6"/>
        <v>55.141300000000001</v>
      </c>
      <c r="R14" s="10">
        <v>73.5</v>
      </c>
      <c r="S14" s="11">
        <f t="shared" si="7"/>
        <v>145.78725</v>
      </c>
      <c r="T14" s="10">
        <v>73.5</v>
      </c>
      <c r="U14" s="11">
        <f t="shared" si="8"/>
        <v>145.78725</v>
      </c>
      <c r="V14" s="10">
        <v>25.2</v>
      </c>
      <c r="W14" s="11">
        <f t="shared" si="9"/>
        <v>49.984200000000001</v>
      </c>
      <c r="X14" s="20">
        <v>64.8</v>
      </c>
      <c r="Y14" s="11">
        <f t="shared" si="9"/>
        <v>128.5308</v>
      </c>
      <c r="Z14" s="20">
        <v>55.5</v>
      </c>
      <c r="AA14" s="11">
        <f t="shared" si="9"/>
        <v>110.08425</v>
      </c>
      <c r="AB14" s="20">
        <v>104</v>
      </c>
      <c r="AC14" s="11">
        <f t="shared" si="9"/>
        <v>206.28399999999999</v>
      </c>
      <c r="AD14" s="20">
        <v>48.5</v>
      </c>
      <c r="AE14" s="11">
        <f t="shared" si="9"/>
        <v>96.199750000000009</v>
      </c>
      <c r="AF14" s="21">
        <v>77.8</v>
      </c>
      <c r="AG14" s="13">
        <f t="shared" si="9"/>
        <v>154.31629999999998</v>
      </c>
      <c r="AH14" s="21">
        <v>25.9</v>
      </c>
      <c r="AI14" s="13">
        <f t="shared" si="9"/>
        <v>51.37265</v>
      </c>
      <c r="AJ14" s="21">
        <v>87</v>
      </c>
      <c r="AK14" s="13">
        <f t="shared" si="9"/>
        <v>172.56450000000001</v>
      </c>
      <c r="AL14" s="21">
        <v>30.2</v>
      </c>
      <c r="AM14" s="13">
        <f t="shared" si="9"/>
        <v>59.901699999999998</v>
      </c>
      <c r="AN14" s="21">
        <v>71.7</v>
      </c>
      <c r="AO14" s="13">
        <f t="shared" si="9"/>
        <v>142.21695</v>
      </c>
      <c r="AP14" s="20">
        <v>316</v>
      </c>
      <c r="AQ14" s="11">
        <f t="shared" si="9"/>
        <v>626.78600000000006</v>
      </c>
      <c r="AR14" s="21">
        <v>75.2</v>
      </c>
      <c r="AS14" s="69">
        <f t="shared" si="10"/>
        <v>149.1592</v>
      </c>
      <c r="AT14" s="65">
        <v>0</v>
      </c>
      <c r="AU14" s="65"/>
    </row>
    <row r="15" spans="1:47" x14ac:dyDescent="0.25">
      <c r="A15" s="60">
        <v>40799</v>
      </c>
      <c r="B15" s="14">
        <v>0</v>
      </c>
      <c r="C15" s="15">
        <f t="shared" si="0"/>
        <v>0</v>
      </c>
      <c r="D15" s="14">
        <v>0</v>
      </c>
      <c r="E15" s="15">
        <f t="shared" si="0"/>
        <v>0</v>
      </c>
      <c r="F15" s="14">
        <v>0</v>
      </c>
      <c r="G15" s="15">
        <f t="shared" si="1"/>
        <v>0</v>
      </c>
      <c r="H15" s="11">
        <v>32.9</v>
      </c>
      <c r="I15" s="11">
        <f t="shared" si="2"/>
        <v>65.257149999999996</v>
      </c>
      <c r="J15" s="10">
        <v>31.3</v>
      </c>
      <c r="K15" s="11">
        <f t="shared" si="3"/>
        <v>62.083550000000002</v>
      </c>
      <c r="L15" s="159">
        <v>69.7</v>
      </c>
      <c r="M15" s="11">
        <f t="shared" si="4"/>
        <v>138.24995000000001</v>
      </c>
      <c r="N15" s="10">
        <v>72</v>
      </c>
      <c r="O15" s="11">
        <f t="shared" si="5"/>
        <v>142.81200000000001</v>
      </c>
      <c r="P15" s="10">
        <v>22.3</v>
      </c>
      <c r="Q15" s="11">
        <f t="shared" si="6"/>
        <v>44.232050000000001</v>
      </c>
      <c r="R15" s="10">
        <v>71.900000000000006</v>
      </c>
      <c r="S15" s="11">
        <f t="shared" si="7"/>
        <v>142.61365000000001</v>
      </c>
      <c r="T15" s="10">
        <v>71.900000000000006</v>
      </c>
      <c r="U15" s="11">
        <f t="shared" si="8"/>
        <v>142.61365000000001</v>
      </c>
      <c r="V15" s="10">
        <v>18.3</v>
      </c>
      <c r="W15" s="11">
        <f t="shared" si="9"/>
        <v>36.298050000000003</v>
      </c>
      <c r="X15" s="20">
        <v>62.3</v>
      </c>
      <c r="Y15" s="11">
        <f t="shared" si="9"/>
        <v>123.57204999999999</v>
      </c>
      <c r="Z15" s="20">
        <v>52.3</v>
      </c>
      <c r="AA15" s="11">
        <f t="shared" si="9"/>
        <v>103.73705</v>
      </c>
      <c r="AB15" s="20">
        <v>102</v>
      </c>
      <c r="AC15" s="11">
        <f t="shared" si="9"/>
        <v>202.31700000000001</v>
      </c>
      <c r="AD15" s="20">
        <v>47.9</v>
      </c>
      <c r="AE15" s="11">
        <f t="shared" si="9"/>
        <v>95.009649999999993</v>
      </c>
      <c r="AF15" s="21">
        <v>77.900000000000006</v>
      </c>
      <c r="AG15" s="13">
        <f t="shared" si="9"/>
        <v>154.51465000000002</v>
      </c>
      <c r="AH15" s="21">
        <v>25.9</v>
      </c>
      <c r="AI15" s="13">
        <f t="shared" si="9"/>
        <v>51.37265</v>
      </c>
      <c r="AJ15" s="21">
        <v>86.5</v>
      </c>
      <c r="AK15" s="13">
        <f t="shared" si="9"/>
        <v>171.57275000000001</v>
      </c>
      <c r="AL15" s="21">
        <v>30.2</v>
      </c>
      <c r="AM15" s="13">
        <f t="shared" si="9"/>
        <v>59.901699999999998</v>
      </c>
      <c r="AN15" s="21">
        <v>71.599999999999994</v>
      </c>
      <c r="AO15" s="13">
        <f t="shared" si="9"/>
        <v>142.01859999999999</v>
      </c>
      <c r="AP15" s="20">
        <v>313</v>
      </c>
      <c r="AQ15" s="11">
        <f t="shared" si="9"/>
        <v>620.83550000000002</v>
      </c>
      <c r="AR15" s="21">
        <v>85.4</v>
      </c>
      <c r="AS15" s="69">
        <f t="shared" si="10"/>
        <v>169.39090000000002</v>
      </c>
      <c r="AT15" s="65">
        <v>0</v>
      </c>
      <c r="AU15" s="65"/>
    </row>
    <row r="16" spans="1:47" x14ac:dyDescent="0.25">
      <c r="A16" s="60">
        <v>40800</v>
      </c>
      <c r="B16" s="14">
        <v>0</v>
      </c>
      <c r="C16" s="15">
        <f t="shared" si="0"/>
        <v>0</v>
      </c>
      <c r="D16" s="14">
        <v>0</v>
      </c>
      <c r="E16" s="15">
        <f t="shared" si="0"/>
        <v>0</v>
      </c>
      <c r="F16" s="14">
        <v>0</v>
      </c>
      <c r="G16" s="15">
        <f t="shared" si="1"/>
        <v>0</v>
      </c>
      <c r="H16" s="11">
        <v>33.299999999999997</v>
      </c>
      <c r="I16" s="11">
        <f t="shared" si="2"/>
        <v>66.050550000000001</v>
      </c>
      <c r="J16" s="10">
        <v>31.3</v>
      </c>
      <c r="K16" s="11">
        <f t="shared" si="3"/>
        <v>62.083550000000002</v>
      </c>
      <c r="L16" s="159">
        <v>62.5</v>
      </c>
      <c r="M16" s="11">
        <f t="shared" si="4"/>
        <v>123.96875</v>
      </c>
      <c r="N16" s="10">
        <v>70</v>
      </c>
      <c r="O16" s="11">
        <f t="shared" si="5"/>
        <v>138.845</v>
      </c>
      <c r="P16" s="12">
        <v>13.5</v>
      </c>
      <c r="Q16" s="13">
        <f t="shared" si="6"/>
        <v>26.777250000000002</v>
      </c>
      <c r="R16" s="10">
        <v>76.8</v>
      </c>
      <c r="S16" s="11">
        <f t="shared" si="7"/>
        <v>152.33279999999999</v>
      </c>
      <c r="T16" s="10">
        <v>76.8</v>
      </c>
      <c r="U16" s="11">
        <f t="shared" si="8"/>
        <v>152.33279999999999</v>
      </c>
      <c r="V16" s="10">
        <v>24.2</v>
      </c>
      <c r="W16" s="11">
        <f t="shared" si="9"/>
        <v>48.000700000000002</v>
      </c>
      <c r="X16" s="20">
        <v>63.5</v>
      </c>
      <c r="Y16" s="11">
        <f t="shared" si="9"/>
        <v>125.95225000000001</v>
      </c>
      <c r="Z16" s="20">
        <v>49</v>
      </c>
      <c r="AA16" s="11">
        <f t="shared" si="9"/>
        <v>97.191500000000005</v>
      </c>
      <c r="AB16" s="20">
        <v>103</v>
      </c>
      <c r="AC16" s="11">
        <f t="shared" si="9"/>
        <v>204.3005</v>
      </c>
      <c r="AD16" s="20">
        <v>47.9</v>
      </c>
      <c r="AE16" s="11">
        <f t="shared" si="9"/>
        <v>95.009649999999993</v>
      </c>
      <c r="AF16" s="21">
        <v>79.5</v>
      </c>
      <c r="AG16" s="13">
        <f t="shared" si="9"/>
        <v>157.68825000000001</v>
      </c>
      <c r="AH16" s="21">
        <v>25.8</v>
      </c>
      <c r="AI16" s="13">
        <f t="shared" si="9"/>
        <v>51.174300000000002</v>
      </c>
      <c r="AJ16" s="21">
        <v>87.5</v>
      </c>
      <c r="AK16" s="13">
        <f t="shared" si="9"/>
        <v>173.55625000000001</v>
      </c>
      <c r="AL16" s="21">
        <v>30.2</v>
      </c>
      <c r="AM16" s="13">
        <f t="shared" si="9"/>
        <v>59.901699999999998</v>
      </c>
      <c r="AN16" s="21">
        <v>70.400000000000006</v>
      </c>
      <c r="AO16" s="13">
        <f t="shared" si="9"/>
        <v>139.63840000000002</v>
      </c>
      <c r="AP16" s="20">
        <v>313</v>
      </c>
      <c r="AQ16" s="11">
        <f t="shared" si="9"/>
        <v>620.83550000000002</v>
      </c>
      <c r="AR16" s="21">
        <v>63.9</v>
      </c>
      <c r="AS16" s="69">
        <f t="shared" si="10"/>
        <v>126.74565</v>
      </c>
      <c r="AT16" s="65">
        <v>0</v>
      </c>
      <c r="AU16" s="65"/>
    </row>
    <row r="17" spans="1:47" x14ac:dyDescent="0.25">
      <c r="A17" s="60">
        <v>40801</v>
      </c>
      <c r="B17" s="14">
        <v>0</v>
      </c>
      <c r="C17" s="15">
        <f t="shared" si="0"/>
        <v>0</v>
      </c>
      <c r="D17" s="14">
        <v>0</v>
      </c>
      <c r="E17" s="15">
        <f t="shared" si="0"/>
        <v>0</v>
      </c>
      <c r="F17" s="14">
        <v>0</v>
      </c>
      <c r="G17" s="15">
        <f t="shared" si="1"/>
        <v>0</v>
      </c>
      <c r="H17" s="11">
        <v>33.9</v>
      </c>
      <c r="I17" s="11">
        <f t="shared" si="2"/>
        <v>67.240650000000002</v>
      </c>
      <c r="J17" s="10">
        <v>29.7</v>
      </c>
      <c r="K17" s="11">
        <f t="shared" si="3"/>
        <v>58.909950000000002</v>
      </c>
      <c r="L17" s="159">
        <v>65.099999999999994</v>
      </c>
      <c r="M17" s="11">
        <f t="shared" si="4"/>
        <v>129.12584999999999</v>
      </c>
      <c r="N17" s="10">
        <v>69.8</v>
      </c>
      <c r="O17" s="11">
        <f t="shared" si="5"/>
        <v>138.44829999999999</v>
      </c>
      <c r="P17" s="12">
        <v>13.8</v>
      </c>
      <c r="Q17" s="13">
        <f t="shared" si="6"/>
        <v>27.372300000000003</v>
      </c>
      <c r="R17" s="10">
        <v>79.3</v>
      </c>
      <c r="S17" s="11">
        <f t="shared" si="7"/>
        <v>157.29155</v>
      </c>
      <c r="T17" s="10">
        <v>79.3</v>
      </c>
      <c r="U17" s="11">
        <f t="shared" si="8"/>
        <v>157.29155</v>
      </c>
      <c r="V17" s="10">
        <v>41.2</v>
      </c>
      <c r="W17" s="11">
        <f t="shared" si="9"/>
        <v>81.720200000000006</v>
      </c>
      <c r="X17" s="20">
        <v>63.8</v>
      </c>
      <c r="Y17" s="11">
        <f t="shared" si="9"/>
        <v>126.54729999999999</v>
      </c>
      <c r="Z17" s="21">
        <v>34.299999999999997</v>
      </c>
      <c r="AA17" s="13">
        <f t="shared" si="9"/>
        <v>68.034049999999993</v>
      </c>
      <c r="AB17" s="20">
        <v>47.9</v>
      </c>
      <c r="AC17" s="11">
        <f t="shared" si="9"/>
        <v>95.009649999999993</v>
      </c>
      <c r="AD17" s="20">
        <v>47.9</v>
      </c>
      <c r="AE17" s="11">
        <f t="shared" si="9"/>
        <v>95.009649999999993</v>
      </c>
      <c r="AF17" s="21">
        <v>80.599999999999994</v>
      </c>
      <c r="AG17" s="13">
        <f t="shared" si="9"/>
        <v>159.87009999999998</v>
      </c>
      <c r="AH17" s="21">
        <v>25.6</v>
      </c>
      <c r="AI17" s="13">
        <f t="shared" si="9"/>
        <v>50.777600000000007</v>
      </c>
      <c r="AJ17" s="21">
        <v>86.6</v>
      </c>
      <c r="AK17" s="13">
        <f t="shared" si="9"/>
        <v>171.77109999999999</v>
      </c>
      <c r="AL17" s="21">
        <v>30.2</v>
      </c>
      <c r="AM17" s="13">
        <f t="shared" si="9"/>
        <v>59.901699999999998</v>
      </c>
      <c r="AN17" s="21">
        <v>71</v>
      </c>
      <c r="AO17" s="13">
        <f t="shared" si="9"/>
        <v>140.82849999999999</v>
      </c>
      <c r="AP17" s="20">
        <v>311</v>
      </c>
      <c r="AQ17" s="11">
        <f t="shared" si="9"/>
        <v>616.86850000000004</v>
      </c>
      <c r="AR17" s="21">
        <v>68.099999999999994</v>
      </c>
      <c r="AS17" s="69">
        <f t="shared" si="10"/>
        <v>135.07634999999999</v>
      </c>
      <c r="AT17" s="65">
        <v>0</v>
      </c>
      <c r="AU17" s="65"/>
    </row>
    <row r="18" spans="1:47" x14ac:dyDescent="0.25">
      <c r="A18" s="60">
        <v>40802</v>
      </c>
      <c r="B18" s="14">
        <v>0</v>
      </c>
      <c r="C18" s="15">
        <f t="shared" si="0"/>
        <v>0</v>
      </c>
      <c r="D18" s="14">
        <v>0</v>
      </c>
      <c r="E18" s="15">
        <f t="shared" si="0"/>
        <v>0</v>
      </c>
      <c r="F18" s="14">
        <v>0</v>
      </c>
      <c r="G18" s="15">
        <f t="shared" si="1"/>
        <v>0</v>
      </c>
      <c r="H18" s="11">
        <v>33.299999999999997</v>
      </c>
      <c r="I18" s="11">
        <f t="shared" si="2"/>
        <v>66.050550000000001</v>
      </c>
      <c r="J18" s="10">
        <v>29.9</v>
      </c>
      <c r="K18" s="11">
        <f t="shared" si="3"/>
        <v>59.306649999999998</v>
      </c>
      <c r="L18" s="159">
        <v>65.8</v>
      </c>
      <c r="M18" s="11">
        <f t="shared" si="4"/>
        <v>130.51429999999999</v>
      </c>
      <c r="N18" s="10">
        <v>61</v>
      </c>
      <c r="O18" s="11">
        <f t="shared" si="5"/>
        <v>120.9935</v>
      </c>
      <c r="P18" s="12">
        <v>14.3</v>
      </c>
      <c r="Q18" s="13">
        <f t="shared" si="6"/>
        <v>28.364050000000002</v>
      </c>
      <c r="R18" s="10">
        <v>68.5</v>
      </c>
      <c r="S18" s="11">
        <f t="shared" si="7"/>
        <v>135.86975000000001</v>
      </c>
      <c r="T18" s="10">
        <v>68.5</v>
      </c>
      <c r="U18" s="11">
        <f t="shared" si="8"/>
        <v>135.86975000000001</v>
      </c>
      <c r="V18" s="10">
        <v>36</v>
      </c>
      <c r="W18" s="11">
        <f t="shared" si="9"/>
        <v>71.406000000000006</v>
      </c>
      <c r="X18" s="20">
        <v>63.6</v>
      </c>
      <c r="Y18" s="11">
        <f t="shared" si="9"/>
        <v>126.15060000000001</v>
      </c>
      <c r="Z18" s="21">
        <v>31.1</v>
      </c>
      <c r="AA18" s="13">
        <f t="shared" si="9"/>
        <v>61.686850000000007</v>
      </c>
      <c r="AB18" s="20">
        <v>11</v>
      </c>
      <c r="AC18" s="11">
        <f t="shared" si="9"/>
        <v>21.8185</v>
      </c>
      <c r="AD18" s="20">
        <v>44.5</v>
      </c>
      <c r="AE18" s="11">
        <f t="shared" si="9"/>
        <v>88.265749999999997</v>
      </c>
      <c r="AF18" s="21">
        <v>81.400000000000006</v>
      </c>
      <c r="AG18" s="13">
        <f t="shared" si="9"/>
        <v>161.45690000000002</v>
      </c>
      <c r="AH18" s="21">
        <v>26.3</v>
      </c>
      <c r="AI18" s="13">
        <f t="shared" si="9"/>
        <v>52.166050000000006</v>
      </c>
      <c r="AJ18" s="21">
        <v>86.2</v>
      </c>
      <c r="AK18" s="13">
        <f t="shared" si="9"/>
        <v>170.9777</v>
      </c>
      <c r="AL18" s="21">
        <v>28.9</v>
      </c>
      <c r="AM18" s="13">
        <f t="shared" si="9"/>
        <v>57.323149999999998</v>
      </c>
      <c r="AN18" s="21">
        <v>61.4</v>
      </c>
      <c r="AO18" s="13">
        <f t="shared" si="9"/>
        <v>121.7869</v>
      </c>
      <c r="AP18" s="20">
        <v>315</v>
      </c>
      <c r="AQ18" s="11">
        <f t="shared" si="9"/>
        <v>624.80250000000001</v>
      </c>
      <c r="AR18" s="21">
        <v>77</v>
      </c>
      <c r="AS18" s="69">
        <f t="shared" si="10"/>
        <v>152.7295</v>
      </c>
      <c r="AT18" s="65">
        <v>0</v>
      </c>
      <c r="AU18" s="65"/>
    </row>
    <row r="19" spans="1:47" x14ac:dyDescent="0.25">
      <c r="A19" s="60">
        <v>40803</v>
      </c>
      <c r="B19" s="14">
        <v>0</v>
      </c>
      <c r="C19" s="15">
        <f t="shared" si="0"/>
        <v>0</v>
      </c>
      <c r="D19" s="14">
        <v>0</v>
      </c>
      <c r="E19" s="15">
        <f t="shared" si="0"/>
        <v>0</v>
      </c>
      <c r="F19" s="14">
        <v>0</v>
      </c>
      <c r="G19" s="15">
        <f t="shared" si="1"/>
        <v>0</v>
      </c>
      <c r="H19" s="11">
        <v>32.9</v>
      </c>
      <c r="I19" s="11">
        <f t="shared" si="2"/>
        <v>65.257149999999996</v>
      </c>
      <c r="J19" s="10">
        <v>28.6</v>
      </c>
      <c r="K19" s="11">
        <f t="shared" si="3"/>
        <v>56.728100000000005</v>
      </c>
      <c r="L19" s="159">
        <v>65.3</v>
      </c>
      <c r="M19" s="11">
        <f t="shared" si="4"/>
        <v>129.52255</v>
      </c>
      <c r="N19" s="10">
        <v>57.2</v>
      </c>
      <c r="O19" s="11">
        <f t="shared" si="5"/>
        <v>113.45620000000001</v>
      </c>
      <c r="P19" s="12">
        <v>13.9</v>
      </c>
      <c r="Q19" s="13">
        <f t="shared" si="6"/>
        <v>27.570650000000001</v>
      </c>
      <c r="R19" s="10">
        <v>62.5</v>
      </c>
      <c r="S19" s="11">
        <f t="shared" si="7"/>
        <v>123.96875</v>
      </c>
      <c r="T19" s="10">
        <v>62.5</v>
      </c>
      <c r="U19" s="11">
        <f t="shared" si="8"/>
        <v>123.96875</v>
      </c>
      <c r="V19" s="10">
        <v>31</v>
      </c>
      <c r="W19" s="11">
        <f t="shared" si="9"/>
        <v>61.488500000000002</v>
      </c>
      <c r="X19" s="20">
        <v>63.8</v>
      </c>
      <c r="Y19" s="11">
        <f t="shared" si="9"/>
        <v>126.54729999999999</v>
      </c>
      <c r="Z19" s="21">
        <v>30.1</v>
      </c>
      <c r="AA19" s="13">
        <f t="shared" si="9"/>
        <v>59.703350000000007</v>
      </c>
      <c r="AB19" s="20">
        <v>10</v>
      </c>
      <c r="AC19" s="11">
        <f t="shared" si="9"/>
        <v>19.835000000000001</v>
      </c>
      <c r="AD19" s="21">
        <v>37.5</v>
      </c>
      <c r="AE19" s="13">
        <f t="shared" si="9"/>
        <v>74.381250000000009</v>
      </c>
      <c r="AF19" s="21">
        <v>82</v>
      </c>
      <c r="AG19" s="13">
        <f t="shared" si="9"/>
        <v>162.64699999999999</v>
      </c>
      <c r="AH19" s="21">
        <v>26.8</v>
      </c>
      <c r="AI19" s="13">
        <f t="shared" si="9"/>
        <v>53.157800000000002</v>
      </c>
      <c r="AJ19" s="21">
        <v>86.8</v>
      </c>
      <c r="AK19" s="13">
        <f t="shared" si="9"/>
        <v>172.1678</v>
      </c>
      <c r="AL19" s="21">
        <v>23.3</v>
      </c>
      <c r="AM19" s="13">
        <f t="shared" si="9"/>
        <v>46.21555</v>
      </c>
      <c r="AN19" s="21">
        <v>60.9</v>
      </c>
      <c r="AO19" s="13">
        <f t="shared" si="9"/>
        <v>120.79515000000001</v>
      </c>
      <c r="AP19" s="20">
        <v>318</v>
      </c>
      <c r="AQ19" s="11">
        <f t="shared" si="9"/>
        <v>630.75300000000004</v>
      </c>
      <c r="AR19" s="21">
        <v>89.5</v>
      </c>
      <c r="AS19" s="69">
        <f t="shared" si="10"/>
        <v>177.52324999999999</v>
      </c>
      <c r="AT19" s="65">
        <v>0</v>
      </c>
      <c r="AU19" s="65"/>
    </row>
    <row r="20" spans="1:47" x14ac:dyDescent="0.25">
      <c r="A20" s="60">
        <v>40804</v>
      </c>
      <c r="B20" s="14">
        <v>0</v>
      </c>
      <c r="C20" s="15">
        <f t="shared" si="0"/>
        <v>0</v>
      </c>
      <c r="D20" s="14">
        <v>0</v>
      </c>
      <c r="E20" s="15">
        <f t="shared" si="0"/>
        <v>0</v>
      </c>
      <c r="F20" s="14">
        <v>0</v>
      </c>
      <c r="G20" s="15">
        <f t="shared" si="1"/>
        <v>0</v>
      </c>
      <c r="H20" s="11">
        <v>33.299999999999997</v>
      </c>
      <c r="I20" s="11">
        <f t="shared" si="2"/>
        <v>66.050550000000001</v>
      </c>
      <c r="J20" s="10">
        <v>27.7</v>
      </c>
      <c r="K20" s="11">
        <f t="shared" si="3"/>
        <v>54.942949999999996</v>
      </c>
      <c r="L20" s="159">
        <v>65.8</v>
      </c>
      <c r="M20" s="11">
        <f t="shared" si="4"/>
        <v>130.51429999999999</v>
      </c>
      <c r="N20" s="10">
        <v>55.6</v>
      </c>
      <c r="O20" s="11">
        <f t="shared" si="5"/>
        <v>110.2826</v>
      </c>
      <c r="P20" s="12">
        <v>12.4</v>
      </c>
      <c r="Q20" s="13">
        <f t="shared" si="6"/>
        <v>24.595400000000001</v>
      </c>
      <c r="R20" s="10">
        <v>61.5</v>
      </c>
      <c r="S20" s="11">
        <f t="shared" si="7"/>
        <v>121.98525000000001</v>
      </c>
      <c r="T20" s="10">
        <v>61.5</v>
      </c>
      <c r="U20" s="11">
        <f t="shared" si="8"/>
        <v>121.98525000000001</v>
      </c>
      <c r="V20" s="10">
        <v>26.7</v>
      </c>
      <c r="W20" s="11">
        <f t="shared" ref="W20:AQ35" si="11">V20*1.9835</f>
        <v>52.959449999999997</v>
      </c>
      <c r="X20" s="20">
        <v>64.5</v>
      </c>
      <c r="Y20" s="11">
        <f t="shared" si="11"/>
        <v>127.93575</v>
      </c>
      <c r="Z20" s="21">
        <v>33.1</v>
      </c>
      <c r="AA20" s="13">
        <f t="shared" si="11"/>
        <v>65.653850000000006</v>
      </c>
      <c r="AB20" s="20">
        <v>8.8699999999999992</v>
      </c>
      <c r="AC20" s="11">
        <f t="shared" si="11"/>
        <v>17.593644999999999</v>
      </c>
      <c r="AD20" s="21">
        <v>33.4</v>
      </c>
      <c r="AE20" s="13">
        <f t="shared" si="11"/>
        <v>66.248899999999992</v>
      </c>
      <c r="AF20" s="21">
        <v>81.2</v>
      </c>
      <c r="AG20" s="13">
        <f t="shared" si="11"/>
        <v>161.06020000000001</v>
      </c>
      <c r="AH20" s="21">
        <v>26.4</v>
      </c>
      <c r="AI20" s="13">
        <f t="shared" si="11"/>
        <v>52.364399999999996</v>
      </c>
      <c r="AJ20" s="21">
        <v>85.2</v>
      </c>
      <c r="AK20" s="13">
        <f t="shared" si="11"/>
        <v>168.99420000000001</v>
      </c>
      <c r="AL20" s="21">
        <v>20.3</v>
      </c>
      <c r="AM20" s="13">
        <f t="shared" si="11"/>
        <v>40.265050000000002</v>
      </c>
      <c r="AN20" s="21">
        <v>57.6</v>
      </c>
      <c r="AO20" s="13">
        <f t="shared" si="11"/>
        <v>114.2496</v>
      </c>
      <c r="AP20" s="20">
        <v>321</v>
      </c>
      <c r="AQ20" s="11">
        <f t="shared" si="11"/>
        <v>636.70349999999996</v>
      </c>
      <c r="AR20" s="21">
        <v>172</v>
      </c>
      <c r="AS20" s="70">
        <f t="shared" si="10"/>
        <v>341.16200000000003</v>
      </c>
      <c r="AT20" s="65">
        <v>0</v>
      </c>
      <c r="AU20" s="65"/>
    </row>
    <row r="21" spans="1:47" x14ac:dyDescent="0.25">
      <c r="A21" s="60">
        <v>40805</v>
      </c>
      <c r="B21" s="14">
        <v>0</v>
      </c>
      <c r="C21" s="15">
        <f t="shared" si="0"/>
        <v>0</v>
      </c>
      <c r="D21" s="14">
        <v>0</v>
      </c>
      <c r="E21" s="15">
        <f t="shared" si="0"/>
        <v>0</v>
      </c>
      <c r="F21" s="14">
        <v>0</v>
      </c>
      <c r="G21" s="15">
        <f t="shared" si="1"/>
        <v>0</v>
      </c>
      <c r="H21" s="11">
        <v>33</v>
      </c>
      <c r="I21" s="11">
        <f t="shared" si="2"/>
        <v>65.455500000000001</v>
      </c>
      <c r="J21" s="10">
        <v>27.7</v>
      </c>
      <c r="K21" s="11">
        <f t="shared" si="3"/>
        <v>54.942949999999996</v>
      </c>
      <c r="L21" s="159">
        <v>64.400000000000006</v>
      </c>
      <c r="M21" s="11">
        <f t="shared" si="4"/>
        <v>127.73740000000001</v>
      </c>
      <c r="N21" s="10">
        <v>55.6</v>
      </c>
      <c r="O21" s="11">
        <f t="shared" si="5"/>
        <v>110.2826</v>
      </c>
      <c r="P21" s="12">
        <v>11.7</v>
      </c>
      <c r="Q21" s="13">
        <f t="shared" si="6"/>
        <v>23.206949999999999</v>
      </c>
      <c r="R21" s="10">
        <v>54.5</v>
      </c>
      <c r="S21" s="11">
        <f t="shared" si="7"/>
        <v>108.10075000000001</v>
      </c>
      <c r="T21" s="10">
        <v>54.5</v>
      </c>
      <c r="U21" s="11">
        <f t="shared" si="8"/>
        <v>108.10075000000001</v>
      </c>
      <c r="V21" s="10">
        <v>21.3</v>
      </c>
      <c r="W21" s="11">
        <f t="shared" si="11"/>
        <v>42.248550000000002</v>
      </c>
      <c r="X21" s="20">
        <v>63.2</v>
      </c>
      <c r="Y21" s="11">
        <f t="shared" si="11"/>
        <v>125.35720000000001</v>
      </c>
      <c r="Z21" s="21">
        <v>30.5</v>
      </c>
      <c r="AA21" s="13">
        <f t="shared" si="11"/>
        <v>60.496749999999999</v>
      </c>
      <c r="AB21" s="20">
        <v>5.74</v>
      </c>
      <c r="AC21" s="11">
        <f t="shared" si="11"/>
        <v>11.385290000000001</v>
      </c>
      <c r="AD21" s="21">
        <v>33.299999999999997</v>
      </c>
      <c r="AE21" s="13">
        <f t="shared" si="11"/>
        <v>66.050550000000001</v>
      </c>
      <c r="AF21" s="21">
        <v>80.900000000000006</v>
      </c>
      <c r="AG21" s="13">
        <f t="shared" si="11"/>
        <v>160.46515000000002</v>
      </c>
      <c r="AH21" s="21">
        <v>23.8</v>
      </c>
      <c r="AI21" s="13">
        <f t="shared" si="11"/>
        <v>47.207300000000004</v>
      </c>
      <c r="AJ21" s="21">
        <v>83.6</v>
      </c>
      <c r="AK21" s="13">
        <f t="shared" si="11"/>
        <v>165.82059999999998</v>
      </c>
      <c r="AL21" s="21">
        <v>19.8</v>
      </c>
      <c r="AM21" s="13">
        <f t="shared" si="11"/>
        <v>39.273299999999999</v>
      </c>
      <c r="AN21" s="21">
        <v>55.7</v>
      </c>
      <c r="AO21" s="13">
        <f t="shared" si="11"/>
        <v>110.48095000000001</v>
      </c>
      <c r="AP21" s="20">
        <v>319</v>
      </c>
      <c r="AQ21" s="11">
        <f t="shared" si="11"/>
        <v>632.73649999999998</v>
      </c>
      <c r="AR21" s="21">
        <v>190</v>
      </c>
      <c r="AS21" s="70">
        <f t="shared" si="10"/>
        <v>376.86500000000001</v>
      </c>
      <c r="AT21" s="65">
        <v>0</v>
      </c>
      <c r="AU21" s="65"/>
    </row>
    <row r="22" spans="1:47" x14ac:dyDescent="0.25">
      <c r="A22" s="60">
        <v>40806</v>
      </c>
      <c r="B22" s="14">
        <v>0</v>
      </c>
      <c r="C22" s="15">
        <f t="shared" si="0"/>
        <v>0</v>
      </c>
      <c r="D22" s="14">
        <v>0</v>
      </c>
      <c r="E22" s="15">
        <f t="shared" si="0"/>
        <v>0</v>
      </c>
      <c r="F22" s="14">
        <v>0</v>
      </c>
      <c r="G22" s="15">
        <f t="shared" si="1"/>
        <v>0</v>
      </c>
      <c r="H22" s="11">
        <v>32.799999999999997</v>
      </c>
      <c r="I22" s="11">
        <f t="shared" si="2"/>
        <v>65.058799999999991</v>
      </c>
      <c r="J22" s="10">
        <v>28.5</v>
      </c>
      <c r="K22" s="11">
        <f t="shared" si="3"/>
        <v>56.52975</v>
      </c>
      <c r="L22" s="159">
        <v>64.7</v>
      </c>
      <c r="M22" s="11">
        <f t="shared" si="4"/>
        <v>128.33244999999999</v>
      </c>
      <c r="N22" s="10">
        <v>56.8</v>
      </c>
      <c r="O22" s="11">
        <f t="shared" si="5"/>
        <v>112.66279999999999</v>
      </c>
      <c r="P22" s="12">
        <v>11.5</v>
      </c>
      <c r="Q22" s="13">
        <f t="shared" si="6"/>
        <v>22.81025</v>
      </c>
      <c r="R22" s="10">
        <v>49.4</v>
      </c>
      <c r="S22" s="11">
        <f t="shared" si="7"/>
        <v>97.984899999999996</v>
      </c>
      <c r="T22" s="10">
        <v>49.4</v>
      </c>
      <c r="U22" s="11">
        <f t="shared" si="8"/>
        <v>97.984899999999996</v>
      </c>
      <c r="V22" s="10">
        <v>19.399999999999999</v>
      </c>
      <c r="W22" s="11">
        <f t="shared" si="11"/>
        <v>38.479900000000001</v>
      </c>
      <c r="X22" s="20">
        <v>61.6</v>
      </c>
      <c r="Y22" s="11">
        <f t="shared" si="11"/>
        <v>122.1836</v>
      </c>
      <c r="Z22" s="21">
        <v>28.4</v>
      </c>
      <c r="AA22" s="13">
        <f t="shared" si="11"/>
        <v>56.331399999999995</v>
      </c>
      <c r="AB22" s="20">
        <v>5.28</v>
      </c>
      <c r="AC22" s="11">
        <f t="shared" si="11"/>
        <v>10.47288</v>
      </c>
      <c r="AD22" s="21">
        <v>33.299999999999997</v>
      </c>
      <c r="AE22" s="13">
        <f t="shared" si="11"/>
        <v>66.050550000000001</v>
      </c>
      <c r="AF22" s="21">
        <v>80.8</v>
      </c>
      <c r="AG22" s="13">
        <f t="shared" si="11"/>
        <v>160.26679999999999</v>
      </c>
      <c r="AH22" s="21">
        <v>25.7</v>
      </c>
      <c r="AI22" s="13">
        <f t="shared" si="11"/>
        <v>50.975949999999997</v>
      </c>
      <c r="AJ22" s="21">
        <v>83.4</v>
      </c>
      <c r="AK22" s="13">
        <f t="shared" si="11"/>
        <v>165.4239</v>
      </c>
      <c r="AL22" s="21">
        <v>31.1</v>
      </c>
      <c r="AM22" s="13">
        <f t="shared" si="11"/>
        <v>61.686850000000007</v>
      </c>
      <c r="AN22" s="21">
        <v>54.7</v>
      </c>
      <c r="AO22" s="13">
        <f t="shared" si="11"/>
        <v>108.49745000000001</v>
      </c>
      <c r="AP22" s="20">
        <v>312</v>
      </c>
      <c r="AQ22" s="11">
        <f t="shared" si="11"/>
        <v>618.85199999999998</v>
      </c>
      <c r="AR22" s="21">
        <v>150</v>
      </c>
      <c r="AS22" s="70">
        <f t="shared" si="10"/>
        <v>297.52500000000003</v>
      </c>
      <c r="AT22" s="65">
        <v>0</v>
      </c>
      <c r="AU22" s="65"/>
    </row>
    <row r="23" spans="1:47" x14ac:dyDescent="0.25">
      <c r="A23" s="60">
        <v>40807</v>
      </c>
      <c r="B23" s="14">
        <v>0</v>
      </c>
      <c r="C23" s="15">
        <f t="shared" si="0"/>
        <v>0</v>
      </c>
      <c r="D23" s="14">
        <v>0</v>
      </c>
      <c r="E23" s="15">
        <f t="shared" si="0"/>
        <v>0</v>
      </c>
      <c r="F23" s="14">
        <v>0</v>
      </c>
      <c r="G23" s="15">
        <f t="shared" si="1"/>
        <v>0</v>
      </c>
      <c r="H23" s="11">
        <v>33.5</v>
      </c>
      <c r="I23" s="11">
        <f t="shared" si="2"/>
        <v>66.447249999999997</v>
      </c>
      <c r="J23" s="10">
        <v>29.2</v>
      </c>
      <c r="K23" s="11">
        <f t="shared" si="3"/>
        <v>57.918199999999999</v>
      </c>
      <c r="L23" s="159">
        <v>63.6</v>
      </c>
      <c r="M23" s="11">
        <f t="shared" si="4"/>
        <v>126.15060000000001</v>
      </c>
      <c r="N23" s="10">
        <v>59.5</v>
      </c>
      <c r="O23" s="11">
        <f t="shared" si="5"/>
        <v>118.01825000000001</v>
      </c>
      <c r="P23" s="12">
        <v>11.3</v>
      </c>
      <c r="Q23" s="13">
        <f t="shared" si="6"/>
        <v>22.413550000000001</v>
      </c>
      <c r="R23" s="10">
        <v>55.6</v>
      </c>
      <c r="S23" s="11">
        <f t="shared" si="7"/>
        <v>110.2826</v>
      </c>
      <c r="T23" s="10">
        <v>55.6</v>
      </c>
      <c r="U23" s="11">
        <f t="shared" si="8"/>
        <v>110.2826</v>
      </c>
      <c r="V23" s="10">
        <v>29</v>
      </c>
      <c r="W23" s="11">
        <f t="shared" si="11"/>
        <v>57.521500000000003</v>
      </c>
      <c r="X23" s="21">
        <v>53.5</v>
      </c>
      <c r="Y23" s="13">
        <f t="shared" si="11"/>
        <v>106.11725</v>
      </c>
      <c r="Z23" s="21">
        <v>28.3</v>
      </c>
      <c r="AA23" s="13">
        <f t="shared" si="11"/>
        <v>56.133050000000004</v>
      </c>
      <c r="AB23" s="20">
        <v>5.4</v>
      </c>
      <c r="AC23" s="11">
        <f t="shared" si="11"/>
        <v>10.710900000000001</v>
      </c>
      <c r="AD23" s="21">
        <v>33.299999999999997</v>
      </c>
      <c r="AE23" s="13">
        <f t="shared" si="11"/>
        <v>66.050550000000001</v>
      </c>
      <c r="AF23" s="21">
        <v>80.7</v>
      </c>
      <c r="AG23" s="13">
        <f t="shared" si="11"/>
        <v>160.06845000000001</v>
      </c>
      <c r="AH23" s="21">
        <v>27.6</v>
      </c>
      <c r="AI23" s="13">
        <f t="shared" si="11"/>
        <v>54.744600000000005</v>
      </c>
      <c r="AJ23" s="21">
        <v>83.4</v>
      </c>
      <c r="AK23" s="13">
        <f t="shared" si="11"/>
        <v>165.4239</v>
      </c>
      <c r="AL23" s="21">
        <v>37.299999999999997</v>
      </c>
      <c r="AM23" s="13">
        <f t="shared" si="11"/>
        <v>73.984549999999999</v>
      </c>
      <c r="AN23" s="21">
        <v>54.3</v>
      </c>
      <c r="AO23" s="13">
        <f t="shared" si="11"/>
        <v>107.70405</v>
      </c>
      <c r="AP23" s="20">
        <v>307</v>
      </c>
      <c r="AQ23" s="11">
        <f t="shared" si="11"/>
        <v>608.93449999999996</v>
      </c>
      <c r="AR23" s="21">
        <v>120</v>
      </c>
      <c r="AS23" s="70">
        <f t="shared" si="10"/>
        <v>238.02</v>
      </c>
      <c r="AT23" s="65">
        <v>0</v>
      </c>
      <c r="AU23" s="65"/>
    </row>
    <row r="24" spans="1:47" x14ac:dyDescent="0.25">
      <c r="A24" s="60">
        <v>40808</v>
      </c>
      <c r="B24" s="14">
        <v>0</v>
      </c>
      <c r="C24" s="15">
        <f t="shared" si="0"/>
        <v>0</v>
      </c>
      <c r="D24" s="14">
        <v>0</v>
      </c>
      <c r="E24" s="15">
        <f t="shared" si="0"/>
        <v>0</v>
      </c>
      <c r="F24" s="14">
        <v>0</v>
      </c>
      <c r="G24" s="15">
        <f t="shared" si="1"/>
        <v>0</v>
      </c>
      <c r="H24" s="11">
        <v>33.5</v>
      </c>
      <c r="I24" s="11">
        <f t="shared" si="2"/>
        <v>66.447249999999997</v>
      </c>
      <c r="J24" s="10">
        <v>29.5</v>
      </c>
      <c r="K24" s="11">
        <f t="shared" si="3"/>
        <v>58.513249999999999</v>
      </c>
      <c r="L24" s="159">
        <v>59.6</v>
      </c>
      <c r="M24" s="11">
        <f t="shared" si="4"/>
        <v>118.2166</v>
      </c>
      <c r="N24" s="10">
        <v>62.1</v>
      </c>
      <c r="O24" s="11">
        <f t="shared" si="5"/>
        <v>123.17535000000001</v>
      </c>
      <c r="P24" s="12">
        <v>10.7</v>
      </c>
      <c r="Q24" s="13">
        <f t="shared" si="6"/>
        <v>21.22345</v>
      </c>
      <c r="R24" s="10">
        <v>47.3</v>
      </c>
      <c r="S24" s="11">
        <f t="shared" si="7"/>
        <v>93.819549999999992</v>
      </c>
      <c r="T24" s="10">
        <v>47.3</v>
      </c>
      <c r="U24" s="11">
        <f t="shared" si="8"/>
        <v>93.819549999999992</v>
      </c>
      <c r="V24" s="10">
        <v>36.6</v>
      </c>
      <c r="W24" s="11">
        <f t="shared" si="11"/>
        <v>72.596100000000007</v>
      </c>
      <c r="X24" s="21">
        <v>36.4</v>
      </c>
      <c r="Y24" s="13">
        <f t="shared" si="11"/>
        <v>72.199399999999997</v>
      </c>
      <c r="Z24" s="21">
        <v>28.3</v>
      </c>
      <c r="AA24" s="13">
        <f t="shared" si="11"/>
        <v>56.133050000000004</v>
      </c>
      <c r="AB24" s="20">
        <v>6.4</v>
      </c>
      <c r="AC24" s="11">
        <f t="shared" si="11"/>
        <v>12.694400000000002</v>
      </c>
      <c r="AD24" s="21">
        <v>33.200000000000003</v>
      </c>
      <c r="AE24" s="13">
        <f t="shared" si="11"/>
        <v>65.852200000000011</v>
      </c>
      <c r="AF24" s="21">
        <v>80.8</v>
      </c>
      <c r="AG24" s="13">
        <f t="shared" si="11"/>
        <v>160.26679999999999</v>
      </c>
      <c r="AH24" s="21">
        <v>27.6</v>
      </c>
      <c r="AI24" s="13">
        <f t="shared" si="11"/>
        <v>54.744600000000005</v>
      </c>
      <c r="AJ24" s="21">
        <v>84</v>
      </c>
      <c r="AK24" s="13">
        <f t="shared" si="11"/>
        <v>166.614</v>
      </c>
      <c r="AL24" s="21">
        <v>37.299999999999997</v>
      </c>
      <c r="AM24" s="13">
        <f t="shared" si="11"/>
        <v>73.984549999999999</v>
      </c>
      <c r="AN24" s="21">
        <v>52.9</v>
      </c>
      <c r="AO24" s="13">
        <f t="shared" si="11"/>
        <v>104.92715</v>
      </c>
      <c r="AP24" s="20">
        <v>307</v>
      </c>
      <c r="AQ24" s="11">
        <f t="shared" si="11"/>
        <v>608.93449999999996</v>
      </c>
      <c r="AR24" s="21">
        <v>130</v>
      </c>
      <c r="AS24" s="70">
        <f t="shared" si="10"/>
        <v>257.85500000000002</v>
      </c>
      <c r="AT24" s="65">
        <v>0</v>
      </c>
      <c r="AU24" s="65"/>
    </row>
    <row r="25" spans="1:47" x14ac:dyDescent="0.25">
      <c r="A25" s="60">
        <v>40809</v>
      </c>
      <c r="B25" s="14">
        <v>0</v>
      </c>
      <c r="C25" s="15">
        <f t="shared" si="0"/>
        <v>0</v>
      </c>
      <c r="D25" s="14">
        <v>0</v>
      </c>
      <c r="E25" s="15">
        <f t="shared" si="0"/>
        <v>0</v>
      </c>
      <c r="F25" s="14">
        <v>0</v>
      </c>
      <c r="G25" s="15">
        <f t="shared" si="1"/>
        <v>0</v>
      </c>
      <c r="H25" s="13">
        <v>29.4</v>
      </c>
      <c r="I25" s="13">
        <f t="shared" si="2"/>
        <v>58.314900000000002</v>
      </c>
      <c r="J25" s="10">
        <v>29.8</v>
      </c>
      <c r="K25" s="11">
        <f t="shared" si="3"/>
        <v>59.1083</v>
      </c>
      <c r="L25" s="159">
        <v>62.3</v>
      </c>
      <c r="M25" s="11">
        <f t="shared" si="4"/>
        <v>123.57204999999999</v>
      </c>
      <c r="N25" s="10">
        <v>64.3</v>
      </c>
      <c r="O25" s="11">
        <f t="shared" si="5"/>
        <v>127.53905</v>
      </c>
      <c r="P25" s="12">
        <v>9.99</v>
      </c>
      <c r="Q25" s="13">
        <f t="shared" si="6"/>
        <v>19.815165</v>
      </c>
      <c r="R25" s="10">
        <v>50.2</v>
      </c>
      <c r="S25" s="11">
        <f t="shared" si="7"/>
        <v>99.571700000000007</v>
      </c>
      <c r="T25" s="10">
        <v>50.2</v>
      </c>
      <c r="U25" s="11">
        <f t="shared" si="8"/>
        <v>99.571700000000007</v>
      </c>
      <c r="V25" s="12">
        <v>49</v>
      </c>
      <c r="W25" s="13">
        <f t="shared" si="11"/>
        <v>97.191500000000005</v>
      </c>
      <c r="X25" s="21">
        <v>28.7</v>
      </c>
      <c r="Y25" s="13">
        <f t="shared" si="11"/>
        <v>56.926450000000003</v>
      </c>
      <c r="Z25" s="21">
        <v>28.3</v>
      </c>
      <c r="AA25" s="13">
        <f t="shared" si="11"/>
        <v>56.133050000000004</v>
      </c>
      <c r="AB25" s="20">
        <v>16.899999999999999</v>
      </c>
      <c r="AC25" s="11">
        <f t="shared" si="11"/>
        <v>33.521149999999999</v>
      </c>
      <c r="AD25" s="21">
        <v>33.200000000000003</v>
      </c>
      <c r="AE25" s="13">
        <f t="shared" si="11"/>
        <v>65.852200000000011</v>
      </c>
      <c r="AF25" s="21">
        <v>81.099999999999994</v>
      </c>
      <c r="AG25" s="13">
        <f t="shared" si="11"/>
        <v>160.86185</v>
      </c>
      <c r="AH25" s="21">
        <v>27.6</v>
      </c>
      <c r="AI25" s="13">
        <f t="shared" si="11"/>
        <v>54.744600000000005</v>
      </c>
      <c r="AJ25" s="21">
        <v>87.2</v>
      </c>
      <c r="AK25" s="13">
        <f t="shared" si="11"/>
        <v>172.96120000000002</v>
      </c>
      <c r="AL25" s="21">
        <v>37.299999999999997</v>
      </c>
      <c r="AM25" s="13">
        <f t="shared" si="11"/>
        <v>73.984549999999999</v>
      </c>
      <c r="AN25" s="21">
        <v>52.3</v>
      </c>
      <c r="AO25" s="13">
        <f t="shared" si="11"/>
        <v>103.73705</v>
      </c>
      <c r="AP25" s="20">
        <v>309</v>
      </c>
      <c r="AQ25" s="11">
        <f t="shared" si="11"/>
        <v>612.90150000000006</v>
      </c>
      <c r="AR25" s="21">
        <v>142</v>
      </c>
      <c r="AS25" s="70">
        <f t="shared" si="10"/>
        <v>281.65699999999998</v>
      </c>
      <c r="AT25" s="65">
        <v>0</v>
      </c>
      <c r="AU25" s="65"/>
    </row>
    <row r="26" spans="1:47" x14ac:dyDescent="0.25">
      <c r="A26" s="60">
        <v>40810</v>
      </c>
      <c r="B26" s="14">
        <v>0</v>
      </c>
      <c r="C26" s="15">
        <f t="shared" si="0"/>
        <v>0</v>
      </c>
      <c r="D26" s="14">
        <v>0</v>
      </c>
      <c r="E26" s="15">
        <f t="shared" si="0"/>
        <v>0</v>
      </c>
      <c r="F26" s="14">
        <v>0</v>
      </c>
      <c r="G26" s="15">
        <f t="shared" si="1"/>
        <v>0</v>
      </c>
      <c r="H26" s="13">
        <v>13.4</v>
      </c>
      <c r="I26" s="13">
        <f t="shared" si="2"/>
        <v>26.578900000000001</v>
      </c>
      <c r="J26" s="12">
        <v>23.3</v>
      </c>
      <c r="K26" s="13">
        <f t="shared" si="3"/>
        <v>46.21555</v>
      </c>
      <c r="L26" s="159">
        <v>61.8</v>
      </c>
      <c r="M26" s="11">
        <f t="shared" si="4"/>
        <v>122.58029999999999</v>
      </c>
      <c r="N26" s="10">
        <v>60.5</v>
      </c>
      <c r="O26" s="11">
        <f t="shared" si="5"/>
        <v>120.00175</v>
      </c>
      <c r="P26" s="12">
        <v>9.2100000000000009</v>
      </c>
      <c r="Q26" s="13">
        <f t="shared" si="6"/>
        <v>18.268035000000001</v>
      </c>
      <c r="R26" s="12">
        <v>50.9</v>
      </c>
      <c r="S26" s="13">
        <f t="shared" si="7"/>
        <v>100.96015</v>
      </c>
      <c r="T26" s="12">
        <v>50.9</v>
      </c>
      <c r="U26" s="13">
        <f t="shared" si="8"/>
        <v>100.96015</v>
      </c>
      <c r="V26" s="12">
        <v>35.6</v>
      </c>
      <c r="W26" s="13">
        <f t="shared" si="11"/>
        <v>70.6126</v>
      </c>
      <c r="X26" s="21">
        <v>27.2</v>
      </c>
      <c r="Y26" s="13">
        <f t="shared" si="11"/>
        <v>53.9512</v>
      </c>
      <c r="Z26" s="21">
        <v>28.3</v>
      </c>
      <c r="AA26" s="13">
        <f t="shared" si="11"/>
        <v>56.133050000000004</v>
      </c>
      <c r="AB26" s="20">
        <v>22.6</v>
      </c>
      <c r="AC26" s="11">
        <f t="shared" si="11"/>
        <v>44.827100000000002</v>
      </c>
      <c r="AD26" s="21">
        <v>33.200000000000003</v>
      </c>
      <c r="AE26" s="13">
        <f t="shared" si="11"/>
        <v>65.852200000000011</v>
      </c>
      <c r="AF26" s="21">
        <v>81.2</v>
      </c>
      <c r="AG26" s="13">
        <f t="shared" si="11"/>
        <v>161.06020000000001</v>
      </c>
      <c r="AH26" s="21">
        <v>27.6</v>
      </c>
      <c r="AI26" s="13">
        <f t="shared" si="11"/>
        <v>54.744600000000005</v>
      </c>
      <c r="AJ26" s="21">
        <v>87.1</v>
      </c>
      <c r="AK26" s="13">
        <f t="shared" si="11"/>
        <v>172.76284999999999</v>
      </c>
      <c r="AL26" s="21">
        <v>37.299999999999997</v>
      </c>
      <c r="AM26" s="13">
        <f t="shared" si="11"/>
        <v>73.984549999999999</v>
      </c>
      <c r="AN26" s="21">
        <v>52.3</v>
      </c>
      <c r="AO26" s="13">
        <f t="shared" si="11"/>
        <v>103.73705</v>
      </c>
      <c r="AP26" s="20">
        <v>305</v>
      </c>
      <c r="AQ26" s="11">
        <f t="shared" si="11"/>
        <v>604.96749999999997</v>
      </c>
      <c r="AR26" s="21">
        <v>153</v>
      </c>
      <c r="AS26" s="70">
        <f t="shared" si="10"/>
        <v>303.47550000000001</v>
      </c>
      <c r="AT26" s="65">
        <v>0</v>
      </c>
      <c r="AU26" s="65"/>
    </row>
    <row r="27" spans="1:47" x14ac:dyDescent="0.25">
      <c r="A27" s="60">
        <v>40811</v>
      </c>
      <c r="B27" s="14">
        <v>0</v>
      </c>
      <c r="C27" s="15">
        <f t="shared" si="0"/>
        <v>0</v>
      </c>
      <c r="D27" s="14">
        <v>0</v>
      </c>
      <c r="E27" s="15">
        <f t="shared" si="0"/>
        <v>0</v>
      </c>
      <c r="F27" s="14">
        <v>0</v>
      </c>
      <c r="G27" s="15">
        <f t="shared" si="1"/>
        <v>0</v>
      </c>
      <c r="H27" s="13">
        <v>12.9</v>
      </c>
      <c r="I27" s="13">
        <f t="shared" si="2"/>
        <v>25.587150000000001</v>
      </c>
      <c r="J27" s="12">
        <v>17.8</v>
      </c>
      <c r="K27" s="13">
        <f t="shared" si="3"/>
        <v>35.3063</v>
      </c>
      <c r="L27" s="159">
        <v>58.5</v>
      </c>
      <c r="M27" s="11">
        <f t="shared" si="4"/>
        <v>116.03475</v>
      </c>
      <c r="N27" s="10">
        <v>54.4</v>
      </c>
      <c r="O27" s="11">
        <f t="shared" si="5"/>
        <v>107.9024</v>
      </c>
      <c r="P27" s="12">
        <v>7.16</v>
      </c>
      <c r="Q27" s="13">
        <f t="shared" si="6"/>
        <v>14.20186</v>
      </c>
      <c r="R27" s="12">
        <v>45.4</v>
      </c>
      <c r="S27" s="13">
        <f t="shared" si="7"/>
        <v>90.050899999999999</v>
      </c>
      <c r="T27" s="12">
        <v>45.4</v>
      </c>
      <c r="U27" s="13">
        <f t="shared" si="8"/>
        <v>90.050899999999999</v>
      </c>
      <c r="V27" s="12">
        <v>27.1</v>
      </c>
      <c r="W27" s="13">
        <f t="shared" si="11"/>
        <v>53.752850000000002</v>
      </c>
      <c r="X27" s="21">
        <v>26.6</v>
      </c>
      <c r="Y27" s="13">
        <f t="shared" si="11"/>
        <v>52.761100000000006</v>
      </c>
      <c r="Z27" s="21">
        <v>28.3</v>
      </c>
      <c r="AA27" s="13">
        <f t="shared" si="11"/>
        <v>56.133050000000004</v>
      </c>
      <c r="AB27" s="20">
        <v>30.1</v>
      </c>
      <c r="AC27" s="11">
        <f t="shared" si="11"/>
        <v>59.703350000000007</v>
      </c>
      <c r="AD27" s="21">
        <v>33.200000000000003</v>
      </c>
      <c r="AE27" s="13">
        <f t="shared" si="11"/>
        <v>65.852200000000011</v>
      </c>
      <c r="AF27" s="21">
        <v>81.2</v>
      </c>
      <c r="AG27" s="13">
        <f t="shared" si="11"/>
        <v>161.06020000000001</v>
      </c>
      <c r="AH27" s="21">
        <v>27.6</v>
      </c>
      <c r="AI27" s="13">
        <f t="shared" si="11"/>
        <v>54.744600000000005</v>
      </c>
      <c r="AJ27" s="21">
        <v>86.9</v>
      </c>
      <c r="AK27" s="13">
        <f t="shared" si="11"/>
        <v>172.36615</v>
      </c>
      <c r="AL27" s="21">
        <v>37.299999999999997</v>
      </c>
      <c r="AM27" s="13">
        <f t="shared" si="11"/>
        <v>73.984549999999999</v>
      </c>
      <c r="AN27" s="21">
        <v>52.3</v>
      </c>
      <c r="AO27" s="13">
        <f t="shared" si="11"/>
        <v>103.73705</v>
      </c>
      <c r="AP27" s="20">
        <v>303</v>
      </c>
      <c r="AQ27" s="11">
        <f t="shared" si="11"/>
        <v>601.00049999999999</v>
      </c>
      <c r="AR27" s="21">
        <v>153</v>
      </c>
      <c r="AS27" s="70">
        <f t="shared" si="10"/>
        <v>303.47550000000001</v>
      </c>
      <c r="AT27" s="65">
        <v>0</v>
      </c>
      <c r="AU27" s="65"/>
    </row>
    <row r="28" spans="1:47" x14ac:dyDescent="0.25">
      <c r="A28" s="60">
        <v>40812</v>
      </c>
      <c r="B28" s="14">
        <v>0</v>
      </c>
      <c r="C28" s="15">
        <f t="shared" si="0"/>
        <v>0</v>
      </c>
      <c r="D28" s="14">
        <v>0</v>
      </c>
      <c r="E28" s="15">
        <f t="shared" si="0"/>
        <v>0</v>
      </c>
      <c r="F28" s="14">
        <v>0</v>
      </c>
      <c r="G28" s="15">
        <f t="shared" si="1"/>
        <v>0</v>
      </c>
      <c r="H28" s="13">
        <v>12.1</v>
      </c>
      <c r="I28" s="13">
        <f t="shared" si="2"/>
        <v>24.000350000000001</v>
      </c>
      <c r="J28" s="12">
        <v>14.6</v>
      </c>
      <c r="K28" s="13">
        <f t="shared" si="3"/>
        <v>28.959099999999999</v>
      </c>
      <c r="L28" s="159">
        <v>55.5</v>
      </c>
      <c r="M28" s="11">
        <f t="shared" si="4"/>
        <v>110.08425</v>
      </c>
      <c r="N28" s="10">
        <v>55.7</v>
      </c>
      <c r="O28" s="11">
        <f t="shared" si="5"/>
        <v>110.48095000000001</v>
      </c>
      <c r="P28" s="12">
        <v>8.02</v>
      </c>
      <c r="Q28" s="13">
        <f t="shared" si="6"/>
        <v>15.90767</v>
      </c>
      <c r="R28" s="12">
        <v>42.7</v>
      </c>
      <c r="S28" s="13">
        <f t="shared" si="7"/>
        <v>84.695450000000008</v>
      </c>
      <c r="T28" s="12">
        <v>42.7</v>
      </c>
      <c r="U28" s="13">
        <f t="shared" si="8"/>
        <v>84.695450000000008</v>
      </c>
      <c r="V28" s="12">
        <v>22.4</v>
      </c>
      <c r="W28" s="13">
        <f t="shared" si="11"/>
        <v>44.430399999999999</v>
      </c>
      <c r="X28" s="21">
        <v>26.2</v>
      </c>
      <c r="Y28" s="13">
        <f t="shared" si="11"/>
        <v>51.967700000000001</v>
      </c>
      <c r="Z28" s="21">
        <v>28.3</v>
      </c>
      <c r="AA28" s="13">
        <f t="shared" si="11"/>
        <v>56.133050000000004</v>
      </c>
      <c r="AB28" s="157">
        <v>68.3</v>
      </c>
      <c r="AC28" s="158">
        <f t="shared" si="11"/>
        <v>135.47305</v>
      </c>
      <c r="AD28" s="21">
        <v>33.200000000000003</v>
      </c>
      <c r="AE28" s="13">
        <f t="shared" si="11"/>
        <v>65.852200000000011</v>
      </c>
      <c r="AF28" s="21">
        <v>81.2</v>
      </c>
      <c r="AG28" s="13">
        <f t="shared" si="11"/>
        <v>161.06020000000001</v>
      </c>
      <c r="AH28" s="21">
        <v>27.6</v>
      </c>
      <c r="AI28" s="13">
        <f t="shared" si="11"/>
        <v>54.744600000000005</v>
      </c>
      <c r="AJ28" s="21">
        <v>87.5</v>
      </c>
      <c r="AK28" s="13">
        <f t="shared" si="11"/>
        <v>173.55625000000001</v>
      </c>
      <c r="AL28" s="21">
        <v>37.299999999999997</v>
      </c>
      <c r="AM28" s="13">
        <f t="shared" si="11"/>
        <v>73.984549999999999</v>
      </c>
      <c r="AN28" s="21">
        <v>51.2</v>
      </c>
      <c r="AO28" s="13">
        <f t="shared" si="11"/>
        <v>101.55520000000001</v>
      </c>
      <c r="AP28" s="20">
        <v>311</v>
      </c>
      <c r="AQ28" s="11">
        <f t="shared" si="11"/>
        <v>616.86850000000004</v>
      </c>
      <c r="AR28" s="21">
        <v>156</v>
      </c>
      <c r="AS28" s="70">
        <f t="shared" si="10"/>
        <v>309.42599999999999</v>
      </c>
      <c r="AT28" s="65">
        <v>0</v>
      </c>
      <c r="AU28" s="65"/>
    </row>
    <row r="29" spans="1:47" x14ac:dyDescent="0.25">
      <c r="A29" s="60">
        <v>40813</v>
      </c>
      <c r="B29" s="14">
        <v>0</v>
      </c>
      <c r="C29" s="15">
        <f t="shared" si="0"/>
        <v>0</v>
      </c>
      <c r="D29" s="14">
        <v>0</v>
      </c>
      <c r="E29" s="15">
        <f t="shared" si="0"/>
        <v>0</v>
      </c>
      <c r="F29" s="14">
        <v>0</v>
      </c>
      <c r="G29" s="15">
        <f t="shared" si="1"/>
        <v>0</v>
      </c>
      <c r="H29" s="13">
        <v>12.5</v>
      </c>
      <c r="I29" s="13">
        <f t="shared" si="2"/>
        <v>24.793749999999999</v>
      </c>
      <c r="J29" s="12">
        <v>15.7</v>
      </c>
      <c r="K29" s="13">
        <f t="shared" si="3"/>
        <v>31.14095</v>
      </c>
      <c r="L29" s="159">
        <v>53.9</v>
      </c>
      <c r="M29" s="11">
        <f t="shared" si="4"/>
        <v>106.91065</v>
      </c>
      <c r="N29" s="10">
        <v>70.099999999999994</v>
      </c>
      <c r="O29" s="11">
        <f t="shared" si="5"/>
        <v>139.04335</v>
      </c>
      <c r="P29" s="12">
        <v>14.3</v>
      </c>
      <c r="Q29" s="13">
        <f t="shared" si="6"/>
        <v>28.364050000000002</v>
      </c>
      <c r="R29" s="12">
        <v>43.2</v>
      </c>
      <c r="S29" s="13">
        <f t="shared" si="7"/>
        <v>85.687200000000004</v>
      </c>
      <c r="T29" s="12">
        <v>43.2</v>
      </c>
      <c r="U29" s="13">
        <f t="shared" si="8"/>
        <v>85.687200000000004</v>
      </c>
      <c r="V29" s="12">
        <v>34.4</v>
      </c>
      <c r="W29" s="13">
        <f t="shared" si="11"/>
        <v>68.232399999999998</v>
      </c>
      <c r="X29" s="21">
        <v>25.6</v>
      </c>
      <c r="Y29" s="13">
        <f t="shared" si="11"/>
        <v>50.777600000000007</v>
      </c>
      <c r="Z29" s="21">
        <v>28.2</v>
      </c>
      <c r="AA29" s="13">
        <f t="shared" si="11"/>
        <v>55.934699999999999</v>
      </c>
      <c r="AB29" s="157">
        <v>67.3</v>
      </c>
      <c r="AC29" s="158">
        <f t="shared" si="11"/>
        <v>133.48955000000001</v>
      </c>
      <c r="AD29" s="21">
        <v>33.200000000000003</v>
      </c>
      <c r="AE29" s="13">
        <f t="shared" si="11"/>
        <v>65.852200000000011</v>
      </c>
      <c r="AF29" s="21">
        <v>81.2</v>
      </c>
      <c r="AG29" s="13">
        <f t="shared" si="11"/>
        <v>161.06020000000001</v>
      </c>
      <c r="AH29" s="21">
        <v>27.6</v>
      </c>
      <c r="AI29" s="13">
        <f t="shared" si="11"/>
        <v>54.744600000000005</v>
      </c>
      <c r="AJ29" s="21">
        <v>87.5</v>
      </c>
      <c r="AK29" s="13">
        <f t="shared" si="11"/>
        <v>173.55625000000001</v>
      </c>
      <c r="AL29" s="21">
        <v>28.8</v>
      </c>
      <c r="AM29" s="13">
        <f t="shared" si="11"/>
        <v>57.1248</v>
      </c>
      <c r="AN29" s="21">
        <v>50.5</v>
      </c>
      <c r="AO29" s="13">
        <f t="shared" si="11"/>
        <v>100.16675000000001</v>
      </c>
      <c r="AP29" s="20">
        <v>282</v>
      </c>
      <c r="AQ29" s="11">
        <f t="shared" si="11"/>
        <v>559.34699999999998</v>
      </c>
      <c r="AR29" s="21">
        <v>167</v>
      </c>
      <c r="AS29" s="70">
        <f t="shared" si="10"/>
        <v>331.24450000000002</v>
      </c>
      <c r="AT29" s="65">
        <v>0</v>
      </c>
      <c r="AU29" s="65"/>
    </row>
    <row r="30" spans="1:47" x14ac:dyDescent="0.25">
      <c r="A30" s="60">
        <v>40814</v>
      </c>
      <c r="B30" s="14">
        <v>0</v>
      </c>
      <c r="C30" s="15">
        <f t="shared" si="0"/>
        <v>0</v>
      </c>
      <c r="D30" s="14">
        <v>0</v>
      </c>
      <c r="E30" s="15">
        <f t="shared" si="0"/>
        <v>0</v>
      </c>
      <c r="F30" s="14">
        <v>0</v>
      </c>
      <c r="G30" s="15">
        <f t="shared" si="1"/>
        <v>0</v>
      </c>
      <c r="H30" s="13">
        <v>13.3</v>
      </c>
      <c r="I30" s="13">
        <f t="shared" si="2"/>
        <v>26.380550000000003</v>
      </c>
      <c r="J30" s="12">
        <v>16.600000000000001</v>
      </c>
      <c r="K30" s="13">
        <f t="shared" si="3"/>
        <v>32.926100000000005</v>
      </c>
      <c r="L30" s="159">
        <v>53.8</v>
      </c>
      <c r="M30" s="11">
        <f t="shared" si="4"/>
        <v>106.7123</v>
      </c>
      <c r="N30" s="10">
        <v>68.900000000000006</v>
      </c>
      <c r="O30" s="11">
        <f t="shared" si="5"/>
        <v>136.66315</v>
      </c>
      <c r="P30" s="12">
        <v>19.899999999999999</v>
      </c>
      <c r="Q30" s="13">
        <f t="shared" si="6"/>
        <v>39.471649999999997</v>
      </c>
      <c r="R30" s="12">
        <v>45.1</v>
      </c>
      <c r="S30" s="13">
        <f t="shared" si="7"/>
        <v>89.455849999999998</v>
      </c>
      <c r="T30" s="12">
        <v>45.1</v>
      </c>
      <c r="U30" s="13">
        <f t="shared" si="8"/>
        <v>89.455849999999998</v>
      </c>
      <c r="V30" s="12">
        <v>31.1</v>
      </c>
      <c r="W30" s="13">
        <f t="shared" si="11"/>
        <v>61.686850000000007</v>
      </c>
      <c r="X30" s="21">
        <v>25.8</v>
      </c>
      <c r="Y30" s="13">
        <f t="shared" si="11"/>
        <v>51.174300000000002</v>
      </c>
      <c r="Z30" s="21">
        <v>28.2</v>
      </c>
      <c r="AA30" s="13">
        <f t="shared" si="11"/>
        <v>55.934699999999999</v>
      </c>
      <c r="AB30" s="21">
        <v>65.5</v>
      </c>
      <c r="AC30" s="13">
        <f t="shared" si="11"/>
        <v>129.91925000000001</v>
      </c>
      <c r="AD30" s="21">
        <v>33.200000000000003</v>
      </c>
      <c r="AE30" s="13">
        <f t="shared" si="11"/>
        <v>65.852200000000011</v>
      </c>
      <c r="AF30" s="21">
        <v>80.900000000000006</v>
      </c>
      <c r="AG30" s="13">
        <f t="shared" si="11"/>
        <v>160.46515000000002</v>
      </c>
      <c r="AH30" s="21">
        <v>27.6</v>
      </c>
      <c r="AI30" s="13">
        <f t="shared" si="11"/>
        <v>54.744600000000005</v>
      </c>
      <c r="AJ30" s="21">
        <v>87.5</v>
      </c>
      <c r="AK30" s="13">
        <f t="shared" si="11"/>
        <v>173.55625000000001</v>
      </c>
      <c r="AL30" s="21">
        <v>22.5</v>
      </c>
      <c r="AM30" s="13">
        <f t="shared" si="11"/>
        <v>44.628750000000004</v>
      </c>
      <c r="AN30" s="21">
        <v>49.2</v>
      </c>
      <c r="AO30" s="13">
        <f t="shared" si="11"/>
        <v>97.588200000000015</v>
      </c>
      <c r="AP30" s="20">
        <v>126</v>
      </c>
      <c r="AQ30" s="11">
        <f t="shared" si="11"/>
        <v>249.92099999999999</v>
      </c>
      <c r="AR30" s="21">
        <v>163</v>
      </c>
      <c r="AS30" s="70">
        <f t="shared" si="10"/>
        <v>323.31049999999999</v>
      </c>
      <c r="AT30" s="72">
        <v>195.94004750000002</v>
      </c>
      <c r="AU30" s="65"/>
    </row>
    <row r="31" spans="1:47" x14ac:dyDescent="0.25">
      <c r="A31" s="60">
        <v>40815</v>
      </c>
      <c r="B31" s="14">
        <v>0</v>
      </c>
      <c r="C31" s="15">
        <f t="shared" si="0"/>
        <v>0</v>
      </c>
      <c r="D31" s="14">
        <v>0</v>
      </c>
      <c r="E31" s="15">
        <f t="shared" si="0"/>
        <v>0</v>
      </c>
      <c r="F31" s="14">
        <v>0</v>
      </c>
      <c r="G31" s="15">
        <f t="shared" si="1"/>
        <v>0</v>
      </c>
      <c r="H31" s="13">
        <v>12.6</v>
      </c>
      <c r="I31" s="13">
        <f t="shared" si="2"/>
        <v>24.992100000000001</v>
      </c>
      <c r="J31" s="12">
        <v>15.9</v>
      </c>
      <c r="K31" s="13">
        <f t="shared" si="3"/>
        <v>31.537650000000003</v>
      </c>
      <c r="L31" s="159">
        <v>53.3</v>
      </c>
      <c r="M31" s="11">
        <f t="shared" si="4"/>
        <v>105.72055</v>
      </c>
      <c r="N31" s="10">
        <v>67.599999999999994</v>
      </c>
      <c r="O31" s="11">
        <f t="shared" si="5"/>
        <v>134.08459999999999</v>
      </c>
      <c r="P31" s="12">
        <v>19.5</v>
      </c>
      <c r="Q31" s="13">
        <f t="shared" si="6"/>
        <v>38.678249999999998</v>
      </c>
      <c r="R31" s="12">
        <v>45.3</v>
      </c>
      <c r="S31" s="13">
        <f t="shared" si="7"/>
        <v>89.852549999999994</v>
      </c>
      <c r="T31" s="12">
        <v>45.3</v>
      </c>
      <c r="U31" s="13">
        <f t="shared" si="8"/>
        <v>89.852549999999994</v>
      </c>
      <c r="V31" s="12">
        <v>33</v>
      </c>
      <c r="W31" s="13">
        <f t="shared" si="11"/>
        <v>65.455500000000001</v>
      </c>
      <c r="X31" s="21">
        <v>25.9</v>
      </c>
      <c r="Y31" s="13">
        <f t="shared" si="11"/>
        <v>51.37265</v>
      </c>
      <c r="Z31" s="21">
        <v>27.9</v>
      </c>
      <c r="AA31" s="13">
        <f t="shared" si="11"/>
        <v>55.339649999999999</v>
      </c>
      <c r="AB31" s="21">
        <v>63.5</v>
      </c>
      <c r="AC31" s="13">
        <f t="shared" si="11"/>
        <v>125.95225000000001</v>
      </c>
      <c r="AD31" s="21">
        <v>33.1</v>
      </c>
      <c r="AE31" s="13">
        <f t="shared" si="11"/>
        <v>65.653850000000006</v>
      </c>
      <c r="AF31" s="21">
        <v>79.900000000000006</v>
      </c>
      <c r="AG31" s="13">
        <f t="shared" si="11"/>
        <v>158.48165</v>
      </c>
      <c r="AH31" s="21">
        <v>26.6</v>
      </c>
      <c r="AI31" s="13">
        <f t="shared" si="11"/>
        <v>52.761100000000006</v>
      </c>
      <c r="AJ31" s="21">
        <v>87.5</v>
      </c>
      <c r="AK31" s="13">
        <f t="shared" si="11"/>
        <v>173.55625000000001</v>
      </c>
      <c r="AL31" s="21">
        <v>22.8</v>
      </c>
      <c r="AM31" s="13">
        <f t="shared" si="11"/>
        <v>45.223800000000004</v>
      </c>
      <c r="AN31" s="21">
        <v>47.7</v>
      </c>
      <c r="AO31" s="13">
        <f t="shared" si="11"/>
        <v>94.612950000000012</v>
      </c>
      <c r="AP31" s="20">
        <v>64.599999999999994</v>
      </c>
      <c r="AQ31" s="11">
        <f t="shared" si="11"/>
        <v>128.13409999999999</v>
      </c>
      <c r="AR31" s="21">
        <v>147</v>
      </c>
      <c r="AS31" s="70">
        <f t="shared" si="10"/>
        <v>291.5745</v>
      </c>
      <c r="AT31" s="72">
        <v>269.99888691550427</v>
      </c>
      <c r="AU31" s="65"/>
    </row>
    <row r="32" spans="1:47" x14ac:dyDescent="0.25">
      <c r="A32" s="60">
        <v>40816</v>
      </c>
      <c r="B32" s="14">
        <v>0</v>
      </c>
      <c r="C32" s="15">
        <f t="shared" si="0"/>
        <v>0</v>
      </c>
      <c r="D32" s="14">
        <v>0</v>
      </c>
      <c r="E32" s="15">
        <f t="shared" si="0"/>
        <v>0</v>
      </c>
      <c r="F32" s="14">
        <v>0</v>
      </c>
      <c r="G32" s="15">
        <f t="shared" si="1"/>
        <v>0</v>
      </c>
      <c r="H32" s="13">
        <v>11.7</v>
      </c>
      <c r="I32" s="13">
        <f t="shared" si="2"/>
        <v>23.206949999999999</v>
      </c>
      <c r="J32" s="12">
        <v>16.8</v>
      </c>
      <c r="K32" s="13">
        <f t="shared" si="3"/>
        <v>33.322800000000001</v>
      </c>
      <c r="L32" s="159">
        <v>54.8</v>
      </c>
      <c r="M32" s="11">
        <f t="shared" si="4"/>
        <v>108.69579999999999</v>
      </c>
      <c r="N32" s="10">
        <v>63.1</v>
      </c>
      <c r="O32" s="11">
        <f t="shared" si="5"/>
        <v>125.15885</v>
      </c>
      <c r="P32" s="12">
        <v>19.3</v>
      </c>
      <c r="Q32" s="13">
        <f t="shared" si="6"/>
        <v>38.281550000000003</v>
      </c>
      <c r="R32" s="12">
        <v>47.2</v>
      </c>
      <c r="S32" s="13">
        <f t="shared" si="7"/>
        <v>93.621200000000002</v>
      </c>
      <c r="T32" s="12">
        <v>47.2</v>
      </c>
      <c r="U32" s="13">
        <f t="shared" si="8"/>
        <v>93.621200000000002</v>
      </c>
      <c r="V32" s="12">
        <v>34.299999999999997</v>
      </c>
      <c r="W32" s="13">
        <f t="shared" si="11"/>
        <v>68.034049999999993</v>
      </c>
      <c r="X32" s="21">
        <v>26.4</v>
      </c>
      <c r="Y32" s="13">
        <f t="shared" si="11"/>
        <v>52.364399999999996</v>
      </c>
      <c r="Z32" s="21">
        <v>27.7</v>
      </c>
      <c r="AA32" s="13">
        <f t="shared" si="11"/>
        <v>54.942949999999996</v>
      </c>
      <c r="AB32" s="21">
        <v>66.599999999999994</v>
      </c>
      <c r="AC32" s="13">
        <f t="shared" si="11"/>
        <v>132.1011</v>
      </c>
      <c r="AD32" s="21">
        <v>33.1</v>
      </c>
      <c r="AE32" s="13">
        <f t="shared" si="11"/>
        <v>65.653850000000006</v>
      </c>
      <c r="AF32" s="21">
        <v>79.7</v>
      </c>
      <c r="AG32" s="13">
        <f t="shared" si="11"/>
        <v>158.08495000000002</v>
      </c>
      <c r="AH32" s="21">
        <v>24.6</v>
      </c>
      <c r="AI32" s="13">
        <f t="shared" si="11"/>
        <v>48.794100000000007</v>
      </c>
      <c r="AJ32" s="21">
        <v>87.6</v>
      </c>
      <c r="AK32" s="13">
        <f t="shared" si="11"/>
        <v>173.75459999999998</v>
      </c>
      <c r="AL32" s="21">
        <v>22.8</v>
      </c>
      <c r="AM32" s="13">
        <f t="shared" si="11"/>
        <v>45.223800000000004</v>
      </c>
      <c r="AN32" s="21">
        <v>43.7</v>
      </c>
      <c r="AO32" s="13">
        <f t="shared" si="11"/>
        <v>86.67895</v>
      </c>
      <c r="AP32" s="20">
        <v>54.3</v>
      </c>
      <c r="AQ32" s="11">
        <f t="shared" si="11"/>
        <v>107.70405</v>
      </c>
      <c r="AR32" s="21">
        <v>154</v>
      </c>
      <c r="AS32" s="70">
        <f t="shared" si="10"/>
        <v>305.459</v>
      </c>
      <c r="AT32" s="72">
        <v>131.94609557556777</v>
      </c>
      <c r="AU32" s="65"/>
    </row>
    <row r="33" spans="1:47" x14ac:dyDescent="0.25">
      <c r="A33" s="60">
        <v>40817</v>
      </c>
      <c r="B33" s="14">
        <v>0</v>
      </c>
      <c r="C33" s="15">
        <f t="shared" si="0"/>
        <v>0</v>
      </c>
      <c r="D33" s="14">
        <v>0</v>
      </c>
      <c r="E33" s="15">
        <f t="shared" si="0"/>
        <v>0</v>
      </c>
      <c r="F33" s="14">
        <v>0</v>
      </c>
      <c r="G33" s="15">
        <f t="shared" si="1"/>
        <v>0</v>
      </c>
      <c r="H33" s="13">
        <v>9.7200000000000006</v>
      </c>
      <c r="I33" s="13">
        <f t="shared" si="2"/>
        <v>19.279620000000001</v>
      </c>
      <c r="J33" s="12">
        <v>14.2</v>
      </c>
      <c r="K33" s="13">
        <f t="shared" si="3"/>
        <v>28.165699999999998</v>
      </c>
      <c r="L33" s="159">
        <v>54</v>
      </c>
      <c r="M33" s="11">
        <f t="shared" si="4"/>
        <v>107.10900000000001</v>
      </c>
      <c r="N33" s="12">
        <v>49.6</v>
      </c>
      <c r="O33" s="13">
        <f t="shared" si="5"/>
        <v>98.381600000000006</v>
      </c>
      <c r="P33" s="12">
        <v>17.5</v>
      </c>
      <c r="Q33" s="13">
        <f t="shared" si="6"/>
        <v>34.71125</v>
      </c>
      <c r="R33" s="12">
        <v>43.4</v>
      </c>
      <c r="S33" s="13">
        <f t="shared" si="7"/>
        <v>86.0839</v>
      </c>
      <c r="T33" s="12">
        <v>43.4</v>
      </c>
      <c r="U33" s="13">
        <f t="shared" si="8"/>
        <v>86.0839</v>
      </c>
      <c r="V33" s="12">
        <v>39.799999999999997</v>
      </c>
      <c r="W33" s="13">
        <f t="shared" si="11"/>
        <v>78.943299999999994</v>
      </c>
      <c r="X33" s="21">
        <v>26.1</v>
      </c>
      <c r="Y33" s="13">
        <f t="shared" si="11"/>
        <v>51.769350000000003</v>
      </c>
      <c r="Z33" s="21">
        <v>27.7</v>
      </c>
      <c r="AA33" s="13">
        <f t="shared" si="11"/>
        <v>54.942949999999996</v>
      </c>
      <c r="AB33" s="21">
        <v>69.099999999999994</v>
      </c>
      <c r="AC33" s="13">
        <f t="shared" si="11"/>
        <v>137.05984999999998</v>
      </c>
      <c r="AD33" s="21">
        <v>33.1</v>
      </c>
      <c r="AE33" s="13">
        <f t="shared" si="11"/>
        <v>65.653850000000006</v>
      </c>
      <c r="AF33" s="21">
        <v>78.7</v>
      </c>
      <c r="AG33" s="13">
        <f t="shared" si="11"/>
        <v>156.10145</v>
      </c>
      <c r="AH33" s="21">
        <v>23.5</v>
      </c>
      <c r="AI33" s="13">
        <f t="shared" si="11"/>
        <v>46.612250000000003</v>
      </c>
      <c r="AJ33" s="21">
        <v>88.8</v>
      </c>
      <c r="AK33" s="13">
        <f t="shared" si="11"/>
        <v>176.13479999999998</v>
      </c>
      <c r="AL33" s="21">
        <v>22.8</v>
      </c>
      <c r="AM33" s="13">
        <f t="shared" si="11"/>
        <v>45.223800000000004</v>
      </c>
      <c r="AN33" s="21">
        <v>43.6</v>
      </c>
      <c r="AO33" s="13">
        <f t="shared" si="11"/>
        <v>86.48060000000001</v>
      </c>
      <c r="AP33" s="20">
        <v>93.4</v>
      </c>
      <c r="AQ33" s="11">
        <f t="shared" si="11"/>
        <v>185.25890000000001</v>
      </c>
      <c r="AR33" s="21">
        <v>164</v>
      </c>
      <c r="AS33" s="70">
        <f t="shared" si="10"/>
        <v>325.29399999999998</v>
      </c>
      <c r="AT33" s="72">
        <v>113.36981136663321</v>
      </c>
      <c r="AU33" s="65"/>
    </row>
    <row r="34" spans="1:47" x14ac:dyDescent="0.25">
      <c r="A34" s="60">
        <v>40818</v>
      </c>
      <c r="B34" s="14">
        <v>0</v>
      </c>
      <c r="C34" s="15">
        <f t="shared" si="0"/>
        <v>0</v>
      </c>
      <c r="D34" s="14">
        <v>0</v>
      </c>
      <c r="E34" s="15">
        <f t="shared" si="0"/>
        <v>0</v>
      </c>
      <c r="F34" s="14">
        <v>0</v>
      </c>
      <c r="G34" s="15">
        <f t="shared" si="1"/>
        <v>0</v>
      </c>
      <c r="H34" s="13">
        <v>9.06</v>
      </c>
      <c r="I34" s="13">
        <f t="shared" si="2"/>
        <v>17.970510000000001</v>
      </c>
      <c r="J34" s="12">
        <v>20.7</v>
      </c>
      <c r="K34" s="13">
        <f t="shared" si="3"/>
        <v>41.058450000000001</v>
      </c>
      <c r="L34" s="159">
        <v>49.5</v>
      </c>
      <c r="M34" s="11">
        <f t="shared" si="4"/>
        <v>98.183250000000001</v>
      </c>
      <c r="N34" s="12">
        <v>46.4</v>
      </c>
      <c r="O34" s="13">
        <f t="shared" si="5"/>
        <v>92.034400000000005</v>
      </c>
      <c r="P34" s="12">
        <v>17</v>
      </c>
      <c r="Q34" s="13">
        <f t="shared" si="6"/>
        <v>33.719500000000004</v>
      </c>
      <c r="R34" s="12">
        <v>34.1</v>
      </c>
      <c r="S34" s="13">
        <f t="shared" si="7"/>
        <v>67.637349999999998</v>
      </c>
      <c r="T34" s="12">
        <v>34.1</v>
      </c>
      <c r="U34" s="13">
        <f t="shared" si="8"/>
        <v>67.637349999999998</v>
      </c>
      <c r="V34" s="12">
        <v>27.3</v>
      </c>
      <c r="W34" s="13">
        <f t="shared" si="11"/>
        <v>54.149550000000005</v>
      </c>
      <c r="X34" s="21">
        <v>26.2</v>
      </c>
      <c r="Y34" s="13">
        <f t="shared" si="11"/>
        <v>51.967700000000001</v>
      </c>
      <c r="Z34" s="21">
        <v>27.5</v>
      </c>
      <c r="AA34" s="13">
        <f t="shared" si="11"/>
        <v>54.546250000000001</v>
      </c>
      <c r="AB34" s="21">
        <v>67.900000000000006</v>
      </c>
      <c r="AC34" s="13">
        <f t="shared" si="11"/>
        <v>134.67965000000001</v>
      </c>
      <c r="AD34" s="21">
        <v>33.1</v>
      </c>
      <c r="AE34" s="13">
        <f t="shared" si="11"/>
        <v>65.653850000000006</v>
      </c>
      <c r="AF34" s="21">
        <v>79</v>
      </c>
      <c r="AG34" s="13">
        <f t="shared" si="11"/>
        <v>156.69650000000001</v>
      </c>
      <c r="AH34" s="21">
        <v>24</v>
      </c>
      <c r="AI34" s="13">
        <f t="shared" si="11"/>
        <v>47.603999999999999</v>
      </c>
      <c r="AJ34" s="21">
        <v>89.2</v>
      </c>
      <c r="AK34" s="13">
        <f t="shared" si="11"/>
        <v>176.9282</v>
      </c>
      <c r="AL34" s="21">
        <v>22.8</v>
      </c>
      <c r="AM34" s="13">
        <f t="shared" si="11"/>
        <v>45.223800000000004</v>
      </c>
      <c r="AN34" s="21">
        <v>44.1</v>
      </c>
      <c r="AO34" s="13">
        <f t="shared" si="11"/>
        <v>87.472350000000006</v>
      </c>
      <c r="AP34" s="20">
        <v>111</v>
      </c>
      <c r="AQ34" s="11">
        <f t="shared" si="11"/>
        <v>220.16849999999999</v>
      </c>
      <c r="AR34" s="21">
        <v>166</v>
      </c>
      <c r="AS34" s="70">
        <f t="shared" si="10"/>
        <v>329.26100000000002</v>
      </c>
      <c r="AT34" s="72">
        <v>45.765850591034663</v>
      </c>
      <c r="AU34" s="65"/>
    </row>
    <row r="35" spans="1:47" x14ac:dyDescent="0.25">
      <c r="A35" s="60">
        <v>40819</v>
      </c>
      <c r="B35" s="14">
        <v>0</v>
      </c>
      <c r="C35" s="15">
        <f t="shared" si="0"/>
        <v>0</v>
      </c>
      <c r="D35" s="14">
        <v>0</v>
      </c>
      <c r="E35" s="15">
        <f t="shared" si="0"/>
        <v>0</v>
      </c>
      <c r="F35" s="14">
        <v>0</v>
      </c>
      <c r="G35" s="15">
        <f t="shared" si="1"/>
        <v>0</v>
      </c>
      <c r="H35" s="13">
        <v>7.89</v>
      </c>
      <c r="I35" s="13">
        <f t="shared" si="2"/>
        <v>15.649815</v>
      </c>
      <c r="J35" s="12">
        <v>19.3</v>
      </c>
      <c r="K35" s="13">
        <f t="shared" si="3"/>
        <v>38.281550000000003</v>
      </c>
      <c r="L35" s="159">
        <v>45.5</v>
      </c>
      <c r="M35" s="11">
        <f t="shared" si="4"/>
        <v>90.249250000000004</v>
      </c>
      <c r="N35" s="12">
        <v>47.9</v>
      </c>
      <c r="O35" s="13">
        <f t="shared" si="5"/>
        <v>95.009649999999993</v>
      </c>
      <c r="P35" s="12">
        <v>11</v>
      </c>
      <c r="Q35" s="13">
        <f t="shared" si="6"/>
        <v>21.8185</v>
      </c>
      <c r="R35" s="12">
        <v>38.5</v>
      </c>
      <c r="S35" s="13">
        <f t="shared" si="7"/>
        <v>76.364750000000001</v>
      </c>
      <c r="T35" s="12">
        <v>38.5</v>
      </c>
      <c r="U35" s="13">
        <f t="shared" si="8"/>
        <v>76.364750000000001</v>
      </c>
      <c r="V35" s="12">
        <v>31.3</v>
      </c>
      <c r="W35" s="13">
        <f t="shared" si="11"/>
        <v>62.083550000000002</v>
      </c>
      <c r="X35" s="21">
        <v>15.1</v>
      </c>
      <c r="Y35" s="13">
        <f t="shared" si="11"/>
        <v>29.950849999999999</v>
      </c>
      <c r="Z35" s="21">
        <v>27</v>
      </c>
      <c r="AA35" s="13">
        <f t="shared" si="11"/>
        <v>53.554500000000004</v>
      </c>
      <c r="AB35" s="21">
        <v>67.3</v>
      </c>
      <c r="AC35" s="13">
        <f t="shared" si="11"/>
        <v>133.48955000000001</v>
      </c>
      <c r="AD35" s="21">
        <v>33.1</v>
      </c>
      <c r="AE35" s="13">
        <f t="shared" si="11"/>
        <v>65.653850000000006</v>
      </c>
      <c r="AF35" s="21">
        <v>34.200000000000003</v>
      </c>
      <c r="AG35" s="13">
        <f t="shared" si="11"/>
        <v>67.835700000000003</v>
      </c>
      <c r="AH35" s="21">
        <v>25.7</v>
      </c>
      <c r="AI35" s="13">
        <f t="shared" si="11"/>
        <v>50.975949999999997</v>
      </c>
      <c r="AJ35" s="21">
        <v>88.9</v>
      </c>
      <c r="AK35" s="13">
        <f t="shared" si="11"/>
        <v>176.33315000000002</v>
      </c>
      <c r="AL35" s="21">
        <v>25.4</v>
      </c>
      <c r="AM35" s="13">
        <f t="shared" si="11"/>
        <v>50.380899999999997</v>
      </c>
      <c r="AN35" s="21">
        <v>44.1</v>
      </c>
      <c r="AO35" s="13">
        <f t="shared" si="11"/>
        <v>87.472350000000006</v>
      </c>
      <c r="AP35" s="20">
        <v>110</v>
      </c>
      <c r="AQ35" s="11">
        <f t="shared" si="11"/>
        <v>218.185</v>
      </c>
      <c r="AR35" s="21">
        <v>173</v>
      </c>
      <c r="AS35" s="70">
        <f t="shared" si="10"/>
        <v>343.14550000000003</v>
      </c>
      <c r="AT35" s="72">
        <v>43.548363539061341</v>
      </c>
      <c r="AU35" s="65"/>
    </row>
    <row r="36" spans="1:47" x14ac:dyDescent="0.25">
      <c r="A36" s="60">
        <v>40820</v>
      </c>
      <c r="B36" s="14">
        <v>0</v>
      </c>
      <c r="C36" s="15">
        <f t="shared" si="0"/>
        <v>0</v>
      </c>
      <c r="D36" s="14">
        <v>0</v>
      </c>
      <c r="E36" s="15">
        <f t="shared" si="0"/>
        <v>0</v>
      </c>
      <c r="F36" s="14">
        <v>0</v>
      </c>
      <c r="G36" s="15">
        <f t="shared" si="1"/>
        <v>0</v>
      </c>
      <c r="H36" s="13">
        <v>7.7</v>
      </c>
      <c r="I36" s="13">
        <f t="shared" si="2"/>
        <v>15.27295</v>
      </c>
      <c r="J36" s="12">
        <v>21.6</v>
      </c>
      <c r="K36" s="13">
        <f t="shared" si="3"/>
        <v>42.843600000000002</v>
      </c>
      <c r="L36" s="159">
        <v>42.7</v>
      </c>
      <c r="M36" s="11">
        <f t="shared" si="4"/>
        <v>84.695450000000008</v>
      </c>
      <c r="N36" s="12">
        <v>50.5</v>
      </c>
      <c r="O36" s="13">
        <f t="shared" si="5"/>
        <v>100.16675000000001</v>
      </c>
      <c r="P36" s="12">
        <v>9.82</v>
      </c>
      <c r="Q36" s="13">
        <f t="shared" si="6"/>
        <v>19.477970000000003</v>
      </c>
      <c r="R36" s="12">
        <v>42.4</v>
      </c>
      <c r="S36" s="13">
        <f t="shared" si="7"/>
        <v>84.100399999999993</v>
      </c>
      <c r="T36" s="12">
        <v>42.4</v>
      </c>
      <c r="U36" s="13">
        <f t="shared" si="8"/>
        <v>84.100399999999993</v>
      </c>
      <c r="V36" s="12">
        <v>26.7</v>
      </c>
      <c r="W36" s="13">
        <f t="shared" ref="W36:AQ51" si="12">V36*1.9835</f>
        <v>52.959449999999997</v>
      </c>
      <c r="X36" s="21">
        <v>16.600000000000001</v>
      </c>
      <c r="Y36" s="13">
        <f t="shared" si="12"/>
        <v>32.926100000000005</v>
      </c>
      <c r="Z36" s="21">
        <v>23.5</v>
      </c>
      <c r="AA36" s="13">
        <f t="shared" si="12"/>
        <v>46.612250000000003</v>
      </c>
      <c r="AB36" s="21">
        <v>65.599999999999994</v>
      </c>
      <c r="AC36" s="13">
        <f t="shared" si="12"/>
        <v>130.11759999999998</v>
      </c>
      <c r="AD36" s="21">
        <v>32.200000000000003</v>
      </c>
      <c r="AE36" s="13">
        <f t="shared" si="12"/>
        <v>63.868700000000004</v>
      </c>
      <c r="AF36" s="57">
        <v>0</v>
      </c>
      <c r="AG36" s="15">
        <f t="shared" si="12"/>
        <v>0</v>
      </c>
      <c r="AH36" s="21">
        <v>25.7</v>
      </c>
      <c r="AI36" s="13">
        <f t="shared" si="12"/>
        <v>50.975949999999997</v>
      </c>
      <c r="AJ36" s="21">
        <v>88.7</v>
      </c>
      <c r="AK36" s="13">
        <f t="shared" si="12"/>
        <v>175.93645000000001</v>
      </c>
      <c r="AL36" s="21">
        <v>26.8</v>
      </c>
      <c r="AM36" s="13">
        <f t="shared" si="12"/>
        <v>53.157800000000002</v>
      </c>
      <c r="AN36" s="21">
        <v>43.6</v>
      </c>
      <c r="AO36" s="13">
        <f t="shared" si="12"/>
        <v>86.48060000000001</v>
      </c>
      <c r="AP36" s="20">
        <v>97.5</v>
      </c>
      <c r="AQ36" s="11">
        <f t="shared" si="12"/>
        <v>193.39125000000001</v>
      </c>
      <c r="AR36" s="21">
        <v>185</v>
      </c>
      <c r="AS36" s="70">
        <f t="shared" si="10"/>
        <v>366.94749999999999</v>
      </c>
      <c r="AT36" s="72">
        <v>64.673469061790797</v>
      </c>
      <c r="AU36" s="65"/>
    </row>
    <row r="37" spans="1:47" x14ac:dyDescent="0.25">
      <c r="A37" s="60">
        <v>40821</v>
      </c>
      <c r="B37" s="14">
        <v>0</v>
      </c>
      <c r="C37" s="15">
        <f t="shared" si="0"/>
        <v>0</v>
      </c>
      <c r="D37" s="14">
        <v>0</v>
      </c>
      <c r="E37" s="15">
        <f t="shared" si="0"/>
        <v>0</v>
      </c>
      <c r="F37" s="14">
        <v>0</v>
      </c>
      <c r="G37" s="15">
        <f t="shared" si="1"/>
        <v>0</v>
      </c>
      <c r="H37" s="13">
        <v>7.95</v>
      </c>
      <c r="I37" s="13">
        <f t="shared" si="2"/>
        <v>15.768825000000001</v>
      </c>
      <c r="J37" s="12">
        <v>19.2</v>
      </c>
      <c r="K37" s="13">
        <f t="shared" si="3"/>
        <v>38.083199999999998</v>
      </c>
      <c r="L37" s="33">
        <v>39.299999999999997</v>
      </c>
      <c r="M37" s="13">
        <f t="shared" si="4"/>
        <v>77.951549999999997</v>
      </c>
      <c r="N37" s="12">
        <v>51.4</v>
      </c>
      <c r="O37" s="13">
        <f t="shared" si="5"/>
        <v>101.95189999999999</v>
      </c>
      <c r="P37" s="12">
        <v>15.3</v>
      </c>
      <c r="Q37" s="13">
        <f t="shared" si="6"/>
        <v>30.347550000000002</v>
      </c>
      <c r="R37" s="12">
        <v>40.5</v>
      </c>
      <c r="S37" s="13">
        <f t="shared" si="7"/>
        <v>80.33175</v>
      </c>
      <c r="T37" s="12">
        <v>40.5</v>
      </c>
      <c r="U37" s="13">
        <f t="shared" si="8"/>
        <v>80.33175</v>
      </c>
      <c r="V37" s="12">
        <v>13.9</v>
      </c>
      <c r="W37" s="13">
        <f t="shared" si="12"/>
        <v>27.570650000000001</v>
      </c>
      <c r="X37" s="21">
        <v>25.5</v>
      </c>
      <c r="Y37" s="13">
        <f t="shared" si="12"/>
        <v>50.579250000000002</v>
      </c>
      <c r="Z37" s="21">
        <v>23</v>
      </c>
      <c r="AA37" s="13">
        <f t="shared" si="12"/>
        <v>45.6205</v>
      </c>
      <c r="AB37" s="21">
        <v>64.8</v>
      </c>
      <c r="AC37" s="13">
        <f t="shared" si="12"/>
        <v>128.5308</v>
      </c>
      <c r="AD37" s="21">
        <v>34.299999999999997</v>
      </c>
      <c r="AE37" s="13">
        <f t="shared" si="12"/>
        <v>68.034049999999993</v>
      </c>
      <c r="AF37" s="57">
        <v>0</v>
      </c>
      <c r="AG37" s="15">
        <f t="shared" si="12"/>
        <v>0</v>
      </c>
      <c r="AH37" s="21">
        <v>25.2</v>
      </c>
      <c r="AI37" s="13">
        <f t="shared" si="12"/>
        <v>49.984200000000001</v>
      </c>
      <c r="AJ37" s="21">
        <v>86.4</v>
      </c>
      <c r="AK37" s="13">
        <f t="shared" si="12"/>
        <v>171.37440000000001</v>
      </c>
      <c r="AL37" s="21">
        <v>26.8</v>
      </c>
      <c r="AM37" s="13">
        <f t="shared" si="12"/>
        <v>53.157800000000002</v>
      </c>
      <c r="AN37" s="21">
        <v>41.8</v>
      </c>
      <c r="AO37" s="13">
        <f t="shared" si="12"/>
        <v>82.910299999999992</v>
      </c>
      <c r="AP37" s="20">
        <v>93</v>
      </c>
      <c r="AQ37" s="11">
        <f t="shared" si="12"/>
        <v>184.46549999999999</v>
      </c>
      <c r="AR37" s="21">
        <v>188</v>
      </c>
      <c r="AS37" s="70">
        <f t="shared" si="10"/>
        <v>372.89800000000002</v>
      </c>
      <c r="AT37" s="72">
        <v>63.630761807366675</v>
      </c>
      <c r="AU37" s="65"/>
    </row>
    <row r="38" spans="1:47" x14ac:dyDescent="0.25">
      <c r="A38" s="60">
        <v>40822</v>
      </c>
      <c r="B38" s="14">
        <v>0</v>
      </c>
      <c r="C38" s="15">
        <f t="shared" si="0"/>
        <v>0</v>
      </c>
      <c r="D38" s="14">
        <v>0</v>
      </c>
      <c r="E38" s="15">
        <f t="shared" si="0"/>
        <v>0</v>
      </c>
      <c r="F38" s="14">
        <v>0</v>
      </c>
      <c r="G38" s="15">
        <f t="shared" si="1"/>
        <v>0</v>
      </c>
      <c r="H38" s="13">
        <v>8.19</v>
      </c>
      <c r="I38" s="13">
        <f t="shared" si="2"/>
        <v>16.244865000000001</v>
      </c>
      <c r="J38" s="12">
        <v>18</v>
      </c>
      <c r="K38" s="13">
        <f t="shared" si="3"/>
        <v>35.703000000000003</v>
      </c>
      <c r="L38" s="33">
        <v>34.200000000000003</v>
      </c>
      <c r="M38" s="13">
        <f t="shared" si="4"/>
        <v>67.835700000000003</v>
      </c>
      <c r="N38" s="12">
        <v>50.4</v>
      </c>
      <c r="O38" s="13">
        <f t="shared" si="5"/>
        <v>99.968400000000003</v>
      </c>
      <c r="P38" s="12">
        <v>27.4</v>
      </c>
      <c r="Q38" s="13">
        <f t="shared" si="6"/>
        <v>54.347899999999996</v>
      </c>
      <c r="R38" s="12">
        <v>36.9</v>
      </c>
      <c r="S38" s="13">
        <f t="shared" si="7"/>
        <v>73.191149999999993</v>
      </c>
      <c r="T38" s="12">
        <v>36.9</v>
      </c>
      <c r="U38" s="13">
        <f t="shared" si="8"/>
        <v>73.191149999999993</v>
      </c>
      <c r="V38" s="12">
        <v>6.27</v>
      </c>
      <c r="W38" s="13">
        <f t="shared" si="12"/>
        <v>12.436544999999999</v>
      </c>
      <c r="X38" s="21">
        <v>25</v>
      </c>
      <c r="Y38" s="13">
        <f t="shared" si="12"/>
        <v>49.587499999999999</v>
      </c>
      <c r="Z38" s="21">
        <v>25.2</v>
      </c>
      <c r="AA38" s="13">
        <f t="shared" si="12"/>
        <v>49.984200000000001</v>
      </c>
      <c r="AB38" s="21">
        <v>64.099999999999994</v>
      </c>
      <c r="AC38" s="13">
        <f t="shared" si="12"/>
        <v>127.14234999999999</v>
      </c>
      <c r="AD38" s="21">
        <v>34</v>
      </c>
      <c r="AE38" s="13">
        <f t="shared" si="12"/>
        <v>67.439000000000007</v>
      </c>
      <c r="AF38" s="57">
        <v>0</v>
      </c>
      <c r="AG38" s="15">
        <f t="shared" si="12"/>
        <v>0</v>
      </c>
      <c r="AH38" s="21">
        <v>22.1</v>
      </c>
      <c r="AI38" s="13">
        <f t="shared" si="12"/>
        <v>43.835350000000005</v>
      </c>
      <c r="AJ38" s="21">
        <v>82.6</v>
      </c>
      <c r="AK38" s="13">
        <f t="shared" si="12"/>
        <v>163.83709999999999</v>
      </c>
      <c r="AL38" s="21">
        <v>24.9</v>
      </c>
      <c r="AM38" s="13">
        <f t="shared" si="12"/>
        <v>49.389150000000001</v>
      </c>
      <c r="AN38" s="21">
        <v>41.4</v>
      </c>
      <c r="AO38" s="13">
        <f t="shared" si="12"/>
        <v>82.116900000000001</v>
      </c>
      <c r="AP38" s="20">
        <v>114</v>
      </c>
      <c r="AQ38" s="11">
        <f t="shared" si="12"/>
        <v>226.119</v>
      </c>
      <c r="AR38" s="21">
        <v>120</v>
      </c>
      <c r="AS38" s="70">
        <f t="shared" si="10"/>
        <v>238.02</v>
      </c>
      <c r="AT38" s="72">
        <v>50.842700053672232</v>
      </c>
      <c r="AU38" s="65"/>
    </row>
    <row r="39" spans="1:47" x14ac:dyDescent="0.25">
      <c r="A39" s="60">
        <v>40823</v>
      </c>
      <c r="B39" s="14">
        <v>0</v>
      </c>
      <c r="C39" s="15">
        <f t="shared" si="0"/>
        <v>0</v>
      </c>
      <c r="D39" s="14">
        <v>0</v>
      </c>
      <c r="E39" s="15">
        <f t="shared" si="0"/>
        <v>0</v>
      </c>
      <c r="F39" s="14">
        <v>0</v>
      </c>
      <c r="G39" s="15">
        <f t="shared" si="1"/>
        <v>0</v>
      </c>
      <c r="H39" s="13">
        <v>8.66</v>
      </c>
      <c r="I39" s="13">
        <f t="shared" si="2"/>
        <v>17.177109999999999</v>
      </c>
      <c r="J39" s="12">
        <v>17</v>
      </c>
      <c r="K39" s="13">
        <f t="shared" si="3"/>
        <v>33.719500000000004</v>
      </c>
      <c r="L39" s="33">
        <v>29.3</v>
      </c>
      <c r="M39" s="13">
        <f t="shared" si="4"/>
        <v>58.116550000000004</v>
      </c>
      <c r="N39" s="12">
        <v>51.7</v>
      </c>
      <c r="O39" s="13">
        <f t="shared" si="5"/>
        <v>102.54695000000001</v>
      </c>
      <c r="P39" s="12">
        <v>19.600000000000001</v>
      </c>
      <c r="Q39" s="13">
        <f t="shared" si="6"/>
        <v>38.876600000000003</v>
      </c>
      <c r="R39" s="12">
        <v>28.9</v>
      </c>
      <c r="S39" s="13">
        <f t="shared" si="7"/>
        <v>57.323149999999998</v>
      </c>
      <c r="T39" s="12">
        <v>28.9</v>
      </c>
      <c r="U39" s="13">
        <f t="shared" si="8"/>
        <v>57.323149999999998</v>
      </c>
      <c r="V39" s="12">
        <v>24.3</v>
      </c>
      <c r="W39" s="13">
        <f t="shared" si="12"/>
        <v>48.19905</v>
      </c>
      <c r="X39" s="21">
        <v>24.9</v>
      </c>
      <c r="Y39" s="13">
        <f t="shared" si="12"/>
        <v>49.389150000000001</v>
      </c>
      <c r="Z39" s="21">
        <v>24.8</v>
      </c>
      <c r="AA39" s="13">
        <f t="shared" si="12"/>
        <v>49.190800000000003</v>
      </c>
      <c r="AB39" s="21">
        <v>64.7</v>
      </c>
      <c r="AC39" s="13">
        <f t="shared" si="12"/>
        <v>128.33244999999999</v>
      </c>
      <c r="AD39" s="21">
        <v>33.299999999999997</v>
      </c>
      <c r="AE39" s="13">
        <f t="shared" si="12"/>
        <v>66.050550000000001</v>
      </c>
      <c r="AF39" s="57">
        <v>0</v>
      </c>
      <c r="AG39" s="15">
        <f t="shared" si="12"/>
        <v>0</v>
      </c>
      <c r="AH39" s="21">
        <v>19.2</v>
      </c>
      <c r="AI39" s="13">
        <f t="shared" si="12"/>
        <v>38.083199999999998</v>
      </c>
      <c r="AJ39" s="21">
        <v>82.4</v>
      </c>
      <c r="AK39" s="13">
        <f t="shared" si="12"/>
        <v>163.44040000000001</v>
      </c>
      <c r="AL39" s="21">
        <v>23.2</v>
      </c>
      <c r="AM39" s="13">
        <f t="shared" si="12"/>
        <v>46.017200000000003</v>
      </c>
      <c r="AN39" s="21">
        <v>39.700000000000003</v>
      </c>
      <c r="AO39" s="13">
        <f t="shared" si="12"/>
        <v>78.744950000000003</v>
      </c>
      <c r="AP39" s="20">
        <v>126</v>
      </c>
      <c r="AQ39" s="11">
        <f t="shared" si="12"/>
        <v>249.92099999999999</v>
      </c>
      <c r="AR39" s="21">
        <v>83.3</v>
      </c>
      <c r="AS39" s="70">
        <f t="shared" si="10"/>
        <v>165.22555</v>
      </c>
      <c r="AT39" s="72">
        <v>55.395104486706487</v>
      </c>
      <c r="AU39" s="65"/>
    </row>
    <row r="40" spans="1:47" x14ac:dyDescent="0.25">
      <c r="A40" s="60">
        <v>40824</v>
      </c>
      <c r="B40" s="10">
        <v>0</v>
      </c>
      <c r="C40" s="11">
        <f t="shared" si="0"/>
        <v>0</v>
      </c>
      <c r="D40" s="10">
        <v>0</v>
      </c>
      <c r="E40" s="11">
        <f t="shared" si="0"/>
        <v>0</v>
      </c>
      <c r="F40" s="10">
        <v>0</v>
      </c>
      <c r="G40" s="11">
        <f t="shared" si="1"/>
        <v>0</v>
      </c>
      <c r="H40" s="13">
        <v>10.4</v>
      </c>
      <c r="I40" s="13">
        <f t="shared" si="2"/>
        <v>20.628400000000003</v>
      </c>
      <c r="J40" s="12">
        <v>21.8</v>
      </c>
      <c r="K40" s="13">
        <f t="shared" si="3"/>
        <v>43.240300000000005</v>
      </c>
      <c r="L40" s="33">
        <v>30.7</v>
      </c>
      <c r="M40" s="13">
        <f t="shared" si="4"/>
        <v>60.893450000000001</v>
      </c>
      <c r="N40" s="12">
        <v>61.2</v>
      </c>
      <c r="O40" s="13">
        <f t="shared" si="5"/>
        <v>121.39020000000001</v>
      </c>
      <c r="P40" s="12">
        <v>20.6</v>
      </c>
      <c r="Q40" s="13">
        <f t="shared" si="6"/>
        <v>40.860100000000003</v>
      </c>
      <c r="R40" s="12">
        <v>39.799999999999997</v>
      </c>
      <c r="S40" s="13">
        <f t="shared" si="7"/>
        <v>78.943299999999994</v>
      </c>
      <c r="T40" s="12">
        <v>39.799999999999997</v>
      </c>
      <c r="U40" s="13">
        <f t="shared" si="8"/>
        <v>78.943299999999994</v>
      </c>
      <c r="V40" s="12">
        <v>24.9</v>
      </c>
      <c r="W40" s="13">
        <f t="shared" si="12"/>
        <v>49.389150000000001</v>
      </c>
      <c r="X40" s="21">
        <v>27.4</v>
      </c>
      <c r="Y40" s="13">
        <f t="shared" si="12"/>
        <v>54.347899999999996</v>
      </c>
      <c r="Z40" s="21">
        <v>12.6</v>
      </c>
      <c r="AA40" s="13">
        <f t="shared" si="12"/>
        <v>24.992100000000001</v>
      </c>
      <c r="AB40" s="21">
        <v>68.5</v>
      </c>
      <c r="AC40" s="13">
        <f t="shared" si="12"/>
        <v>135.86975000000001</v>
      </c>
      <c r="AD40" s="21">
        <v>29.6</v>
      </c>
      <c r="AE40" s="13">
        <f t="shared" si="12"/>
        <v>58.711600000000004</v>
      </c>
      <c r="AF40" s="57">
        <v>0</v>
      </c>
      <c r="AG40" s="15">
        <f t="shared" si="12"/>
        <v>0</v>
      </c>
      <c r="AH40" s="21">
        <v>20.3</v>
      </c>
      <c r="AI40" s="13">
        <f t="shared" si="12"/>
        <v>40.265050000000002</v>
      </c>
      <c r="AJ40" s="21">
        <v>85.3</v>
      </c>
      <c r="AK40" s="13">
        <f t="shared" si="12"/>
        <v>169.19255000000001</v>
      </c>
      <c r="AL40" s="21">
        <v>25.2</v>
      </c>
      <c r="AM40" s="13">
        <f t="shared" si="12"/>
        <v>49.984200000000001</v>
      </c>
      <c r="AN40" s="21">
        <v>39.6</v>
      </c>
      <c r="AO40" s="13">
        <f t="shared" si="12"/>
        <v>78.546599999999998</v>
      </c>
      <c r="AP40" s="20">
        <v>123</v>
      </c>
      <c r="AQ40" s="11">
        <f t="shared" si="12"/>
        <v>243.97050000000002</v>
      </c>
      <c r="AR40" s="21">
        <v>78.8</v>
      </c>
      <c r="AS40" s="70">
        <f t="shared" si="10"/>
        <v>156.2998</v>
      </c>
      <c r="AT40" s="72">
        <v>37.971939858650977</v>
      </c>
      <c r="AU40" s="65"/>
    </row>
    <row r="41" spans="1:47" x14ac:dyDescent="0.25">
      <c r="A41" s="60">
        <v>40825</v>
      </c>
      <c r="B41" s="10">
        <v>0</v>
      </c>
      <c r="C41" s="11">
        <f t="shared" si="0"/>
        <v>0</v>
      </c>
      <c r="D41" s="10">
        <v>0</v>
      </c>
      <c r="E41" s="11">
        <f t="shared" si="0"/>
        <v>0</v>
      </c>
      <c r="F41" s="10">
        <v>0</v>
      </c>
      <c r="G41" s="11">
        <f t="shared" si="1"/>
        <v>0</v>
      </c>
      <c r="H41" s="13">
        <v>10.7</v>
      </c>
      <c r="I41" s="13">
        <f t="shared" si="2"/>
        <v>21.22345</v>
      </c>
      <c r="J41" s="12">
        <v>17</v>
      </c>
      <c r="K41" s="13">
        <f t="shared" si="3"/>
        <v>33.719500000000004</v>
      </c>
      <c r="L41" s="33">
        <v>28.6</v>
      </c>
      <c r="M41" s="13">
        <f t="shared" si="4"/>
        <v>56.728100000000005</v>
      </c>
      <c r="N41" s="12">
        <v>59.3</v>
      </c>
      <c r="O41" s="13">
        <f t="shared" si="5"/>
        <v>117.62155</v>
      </c>
      <c r="P41" s="12">
        <v>21.7</v>
      </c>
      <c r="Q41" s="13">
        <f t="shared" si="6"/>
        <v>43.04195</v>
      </c>
      <c r="R41" s="12">
        <v>42.9</v>
      </c>
      <c r="S41" s="13">
        <f t="shared" si="7"/>
        <v>85.092150000000004</v>
      </c>
      <c r="T41" s="12">
        <v>42.9</v>
      </c>
      <c r="U41" s="13">
        <f t="shared" si="8"/>
        <v>85.092150000000004</v>
      </c>
      <c r="V41" s="12">
        <v>30.2</v>
      </c>
      <c r="W41" s="13">
        <f t="shared" si="12"/>
        <v>59.901699999999998</v>
      </c>
      <c r="X41" s="21">
        <v>27.2</v>
      </c>
      <c r="Y41" s="13">
        <f t="shared" si="12"/>
        <v>53.9512</v>
      </c>
      <c r="Z41" s="21">
        <v>16.8</v>
      </c>
      <c r="AA41" s="13">
        <f t="shared" si="12"/>
        <v>33.322800000000001</v>
      </c>
      <c r="AB41" s="21">
        <v>65.900000000000006</v>
      </c>
      <c r="AC41" s="13">
        <f t="shared" si="12"/>
        <v>130.71265000000002</v>
      </c>
      <c r="AD41" s="21">
        <v>32.5</v>
      </c>
      <c r="AE41" s="13">
        <f t="shared" si="12"/>
        <v>64.463750000000005</v>
      </c>
      <c r="AF41" s="57">
        <v>0</v>
      </c>
      <c r="AG41" s="15">
        <f t="shared" si="12"/>
        <v>0</v>
      </c>
      <c r="AH41" s="21">
        <v>21.7</v>
      </c>
      <c r="AI41" s="13">
        <f t="shared" si="12"/>
        <v>43.04195</v>
      </c>
      <c r="AJ41" s="21">
        <v>82.8</v>
      </c>
      <c r="AK41" s="13">
        <f t="shared" si="12"/>
        <v>164.2338</v>
      </c>
      <c r="AL41" s="21">
        <v>25.1</v>
      </c>
      <c r="AM41" s="13">
        <f t="shared" si="12"/>
        <v>49.785850000000003</v>
      </c>
      <c r="AN41" s="21">
        <v>39.6</v>
      </c>
      <c r="AO41" s="13">
        <f t="shared" si="12"/>
        <v>78.546599999999998</v>
      </c>
      <c r="AP41" s="20">
        <v>150</v>
      </c>
      <c r="AQ41" s="11">
        <f t="shared" si="12"/>
        <v>297.52500000000003</v>
      </c>
      <c r="AR41" s="21">
        <v>79.3</v>
      </c>
      <c r="AS41" s="70">
        <f t="shared" si="10"/>
        <v>157.29155</v>
      </c>
      <c r="AT41" s="72">
        <v>32.782907328259611</v>
      </c>
      <c r="AU41" s="65"/>
    </row>
    <row r="42" spans="1:47" x14ac:dyDescent="0.25">
      <c r="A42" s="60">
        <v>40826</v>
      </c>
      <c r="B42" s="10">
        <v>0</v>
      </c>
      <c r="C42" s="11">
        <f t="shared" si="0"/>
        <v>0</v>
      </c>
      <c r="D42" s="10">
        <v>0</v>
      </c>
      <c r="E42" s="11">
        <f t="shared" si="0"/>
        <v>0</v>
      </c>
      <c r="F42" s="10">
        <v>0</v>
      </c>
      <c r="G42" s="11">
        <f t="shared" si="1"/>
        <v>0</v>
      </c>
      <c r="H42" s="13">
        <v>9.7200000000000006</v>
      </c>
      <c r="I42" s="13">
        <f t="shared" si="2"/>
        <v>19.279620000000001</v>
      </c>
      <c r="J42" s="12">
        <v>20.5</v>
      </c>
      <c r="K42" s="13">
        <f t="shared" si="3"/>
        <v>40.661749999999998</v>
      </c>
      <c r="L42" s="33">
        <v>24.6</v>
      </c>
      <c r="M42" s="13">
        <f t="shared" si="4"/>
        <v>48.794100000000007</v>
      </c>
      <c r="N42" s="12">
        <v>54.9</v>
      </c>
      <c r="O42" s="13">
        <f t="shared" si="5"/>
        <v>108.89415</v>
      </c>
      <c r="P42" s="12">
        <v>21.7</v>
      </c>
      <c r="Q42" s="13">
        <f t="shared" si="6"/>
        <v>43.04195</v>
      </c>
      <c r="R42" s="12">
        <v>39.1</v>
      </c>
      <c r="S42" s="13">
        <f t="shared" si="7"/>
        <v>77.554850000000002</v>
      </c>
      <c r="T42" s="12">
        <v>39.1</v>
      </c>
      <c r="U42" s="13">
        <f t="shared" si="8"/>
        <v>77.554850000000002</v>
      </c>
      <c r="V42" s="12">
        <v>21.7</v>
      </c>
      <c r="W42" s="13">
        <f t="shared" si="12"/>
        <v>43.04195</v>
      </c>
      <c r="X42" s="21">
        <v>27.3</v>
      </c>
      <c r="Y42" s="13">
        <f t="shared" si="12"/>
        <v>54.149550000000005</v>
      </c>
      <c r="Z42" s="21">
        <v>30.7</v>
      </c>
      <c r="AA42" s="13">
        <f t="shared" si="12"/>
        <v>60.893450000000001</v>
      </c>
      <c r="AB42" s="21">
        <v>65.400000000000006</v>
      </c>
      <c r="AC42" s="13">
        <f t="shared" si="12"/>
        <v>129.7209</v>
      </c>
      <c r="AD42" s="21">
        <v>33.200000000000003</v>
      </c>
      <c r="AE42" s="13">
        <f t="shared" si="12"/>
        <v>65.852200000000011</v>
      </c>
      <c r="AF42" s="57">
        <v>0</v>
      </c>
      <c r="AG42" s="15">
        <f t="shared" si="12"/>
        <v>0</v>
      </c>
      <c r="AH42" s="21">
        <v>19</v>
      </c>
      <c r="AI42" s="13">
        <f t="shared" si="12"/>
        <v>37.686500000000002</v>
      </c>
      <c r="AJ42" s="21">
        <v>82.4</v>
      </c>
      <c r="AK42" s="13">
        <f t="shared" si="12"/>
        <v>163.44040000000001</v>
      </c>
      <c r="AL42" s="21">
        <v>15.9</v>
      </c>
      <c r="AM42" s="13">
        <f t="shared" si="12"/>
        <v>31.537650000000003</v>
      </c>
      <c r="AN42" s="21">
        <v>39.200000000000003</v>
      </c>
      <c r="AO42" s="13">
        <f t="shared" si="12"/>
        <v>77.753200000000007</v>
      </c>
      <c r="AP42" s="20">
        <v>255</v>
      </c>
      <c r="AQ42" s="11">
        <f t="shared" si="12"/>
        <v>505.79250000000002</v>
      </c>
      <c r="AR42" s="21">
        <v>85.2</v>
      </c>
      <c r="AS42" s="70">
        <f t="shared" si="10"/>
        <v>168.99420000000001</v>
      </c>
      <c r="AT42" s="72">
        <v>49.461195051546483</v>
      </c>
      <c r="AU42" s="65"/>
    </row>
    <row r="43" spans="1:47" x14ac:dyDescent="0.25">
      <c r="A43" s="60">
        <v>40827</v>
      </c>
      <c r="B43" s="10">
        <v>0</v>
      </c>
      <c r="C43" s="11">
        <f t="shared" si="0"/>
        <v>0</v>
      </c>
      <c r="D43" s="10">
        <v>0</v>
      </c>
      <c r="E43" s="11">
        <f t="shared" si="0"/>
        <v>0</v>
      </c>
      <c r="F43" s="10">
        <v>0</v>
      </c>
      <c r="G43" s="11">
        <f t="shared" si="1"/>
        <v>0</v>
      </c>
      <c r="H43" s="13">
        <v>8.1</v>
      </c>
      <c r="I43" s="13">
        <f t="shared" si="2"/>
        <v>16.06635</v>
      </c>
      <c r="J43" s="12">
        <v>19.8</v>
      </c>
      <c r="K43" s="13">
        <f t="shared" si="3"/>
        <v>39.273299999999999</v>
      </c>
      <c r="L43" s="33">
        <v>22.5</v>
      </c>
      <c r="M43" s="13">
        <f t="shared" si="4"/>
        <v>44.628750000000004</v>
      </c>
      <c r="N43" s="12">
        <v>53.2</v>
      </c>
      <c r="O43" s="13">
        <f t="shared" si="5"/>
        <v>105.52220000000001</v>
      </c>
      <c r="P43" s="12">
        <v>18.3</v>
      </c>
      <c r="Q43" s="13">
        <f t="shared" si="6"/>
        <v>36.298050000000003</v>
      </c>
      <c r="R43" s="12">
        <v>37.9</v>
      </c>
      <c r="S43" s="13">
        <f t="shared" si="7"/>
        <v>75.17465</v>
      </c>
      <c r="T43" s="12">
        <v>37.9</v>
      </c>
      <c r="U43" s="13">
        <f t="shared" si="8"/>
        <v>75.17465</v>
      </c>
      <c r="V43" s="12">
        <v>9.93</v>
      </c>
      <c r="W43" s="13">
        <f t="shared" si="12"/>
        <v>19.696155000000001</v>
      </c>
      <c r="X43" s="21">
        <v>27.3</v>
      </c>
      <c r="Y43" s="13">
        <f t="shared" si="12"/>
        <v>54.149550000000005</v>
      </c>
      <c r="Z43" s="21">
        <v>28.2</v>
      </c>
      <c r="AA43" s="13">
        <f t="shared" si="12"/>
        <v>55.934699999999999</v>
      </c>
      <c r="AB43" s="21">
        <v>68.3</v>
      </c>
      <c r="AC43" s="13">
        <f t="shared" si="12"/>
        <v>135.47305</v>
      </c>
      <c r="AD43" s="21">
        <v>31.4</v>
      </c>
      <c r="AE43" s="13">
        <f t="shared" si="12"/>
        <v>62.2819</v>
      </c>
      <c r="AF43" s="57">
        <v>0</v>
      </c>
      <c r="AG43" s="15">
        <f t="shared" si="12"/>
        <v>0</v>
      </c>
      <c r="AH43" s="21">
        <v>16.8</v>
      </c>
      <c r="AI43" s="13">
        <f t="shared" si="12"/>
        <v>33.322800000000001</v>
      </c>
      <c r="AJ43" s="21">
        <v>82.3</v>
      </c>
      <c r="AK43" s="13">
        <f t="shared" si="12"/>
        <v>163.24205000000001</v>
      </c>
      <c r="AL43" s="57">
        <v>0</v>
      </c>
      <c r="AM43" s="15">
        <f t="shared" si="12"/>
        <v>0</v>
      </c>
      <c r="AN43" s="21">
        <v>38.5</v>
      </c>
      <c r="AO43" s="13">
        <f t="shared" si="12"/>
        <v>76.364750000000001</v>
      </c>
      <c r="AP43" s="20">
        <v>294</v>
      </c>
      <c r="AQ43" s="11">
        <f t="shared" si="12"/>
        <v>583.149</v>
      </c>
      <c r="AR43" s="21">
        <v>86.8</v>
      </c>
      <c r="AS43" s="70">
        <f t="shared" si="10"/>
        <v>172.1678</v>
      </c>
      <c r="AT43" s="72">
        <v>58.969295857185045</v>
      </c>
      <c r="AU43" s="65"/>
    </row>
    <row r="44" spans="1:47" x14ac:dyDescent="0.25">
      <c r="A44" s="60">
        <v>40828</v>
      </c>
      <c r="B44" s="10">
        <v>0</v>
      </c>
      <c r="C44" s="11">
        <f t="shared" si="0"/>
        <v>0</v>
      </c>
      <c r="D44" s="10">
        <v>0</v>
      </c>
      <c r="E44" s="11">
        <f t="shared" si="0"/>
        <v>0</v>
      </c>
      <c r="F44" s="10">
        <v>0</v>
      </c>
      <c r="G44" s="11">
        <f t="shared" si="1"/>
        <v>0</v>
      </c>
      <c r="H44" s="13">
        <v>7.5</v>
      </c>
      <c r="I44" s="13">
        <f t="shared" si="2"/>
        <v>14.876250000000001</v>
      </c>
      <c r="J44" s="12">
        <v>20.5</v>
      </c>
      <c r="K44" s="13">
        <f t="shared" si="3"/>
        <v>40.661749999999998</v>
      </c>
      <c r="L44" s="33">
        <v>21</v>
      </c>
      <c r="M44" s="13">
        <f t="shared" si="4"/>
        <v>41.653500000000001</v>
      </c>
      <c r="N44" s="12">
        <v>54.2</v>
      </c>
      <c r="O44" s="13">
        <f t="shared" si="5"/>
        <v>107.5057</v>
      </c>
      <c r="P44" s="12">
        <v>14.4</v>
      </c>
      <c r="Q44" s="13">
        <f t="shared" si="6"/>
        <v>28.5624</v>
      </c>
      <c r="R44" s="12">
        <v>36.1</v>
      </c>
      <c r="S44" s="13">
        <f t="shared" si="7"/>
        <v>71.604350000000011</v>
      </c>
      <c r="T44" s="12">
        <v>36.1</v>
      </c>
      <c r="U44" s="13">
        <f t="shared" si="8"/>
        <v>71.604350000000011</v>
      </c>
      <c r="V44" s="12">
        <v>21</v>
      </c>
      <c r="W44" s="13">
        <f t="shared" si="12"/>
        <v>41.653500000000001</v>
      </c>
      <c r="X44" s="21">
        <v>27</v>
      </c>
      <c r="Y44" s="13">
        <f t="shared" si="12"/>
        <v>53.554500000000004</v>
      </c>
      <c r="Z44" s="21">
        <v>27.5</v>
      </c>
      <c r="AA44" s="13">
        <f t="shared" si="12"/>
        <v>54.546250000000001</v>
      </c>
      <c r="AB44" s="21">
        <v>70.099999999999994</v>
      </c>
      <c r="AC44" s="13">
        <f t="shared" si="12"/>
        <v>139.04335</v>
      </c>
      <c r="AD44" s="21">
        <v>32.5</v>
      </c>
      <c r="AE44" s="13">
        <f t="shared" si="12"/>
        <v>64.463750000000005</v>
      </c>
      <c r="AF44" s="57">
        <v>0</v>
      </c>
      <c r="AG44" s="15">
        <f t="shared" si="12"/>
        <v>0</v>
      </c>
      <c r="AH44" s="21">
        <v>11.8</v>
      </c>
      <c r="AI44" s="13">
        <f t="shared" si="12"/>
        <v>23.4053</v>
      </c>
      <c r="AJ44" s="21">
        <v>80.7</v>
      </c>
      <c r="AK44" s="13">
        <f t="shared" si="12"/>
        <v>160.06845000000001</v>
      </c>
      <c r="AL44" s="57">
        <v>0</v>
      </c>
      <c r="AM44" s="15">
        <f t="shared" si="12"/>
        <v>0</v>
      </c>
      <c r="AN44" s="21">
        <v>38.5</v>
      </c>
      <c r="AO44" s="13">
        <f t="shared" si="12"/>
        <v>76.364750000000001</v>
      </c>
      <c r="AP44" s="20">
        <v>300</v>
      </c>
      <c r="AQ44" s="11">
        <f t="shared" si="12"/>
        <v>595.05000000000007</v>
      </c>
      <c r="AR44" s="21">
        <v>86.9</v>
      </c>
      <c r="AS44" s="70">
        <f t="shared" si="10"/>
        <v>172.36615</v>
      </c>
      <c r="AT44" s="72">
        <v>52.417814243661276</v>
      </c>
      <c r="AU44" s="65"/>
    </row>
    <row r="45" spans="1:47" x14ac:dyDescent="0.25">
      <c r="A45" s="60">
        <v>40829</v>
      </c>
      <c r="B45" s="10">
        <v>0</v>
      </c>
      <c r="C45" s="11">
        <f t="shared" si="0"/>
        <v>0</v>
      </c>
      <c r="D45" s="10">
        <v>0</v>
      </c>
      <c r="E45" s="11">
        <f t="shared" si="0"/>
        <v>0</v>
      </c>
      <c r="F45" s="10">
        <v>0</v>
      </c>
      <c r="G45" s="11">
        <f t="shared" si="1"/>
        <v>0</v>
      </c>
      <c r="H45" s="13">
        <v>7.68</v>
      </c>
      <c r="I45" s="13">
        <f t="shared" si="2"/>
        <v>15.233280000000001</v>
      </c>
      <c r="J45" s="12">
        <v>19.600000000000001</v>
      </c>
      <c r="K45" s="13">
        <f t="shared" si="3"/>
        <v>38.876600000000003</v>
      </c>
      <c r="L45" s="33">
        <v>19.399999999999999</v>
      </c>
      <c r="M45" s="13">
        <f t="shared" si="4"/>
        <v>38.479900000000001</v>
      </c>
      <c r="N45" s="12">
        <v>52.9</v>
      </c>
      <c r="O45" s="13">
        <f t="shared" si="5"/>
        <v>104.92715</v>
      </c>
      <c r="P45" s="12">
        <v>10.1</v>
      </c>
      <c r="Q45" s="13">
        <f t="shared" si="6"/>
        <v>20.033349999999999</v>
      </c>
      <c r="R45" s="12">
        <v>34.799999999999997</v>
      </c>
      <c r="S45" s="13">
        <f t="shared" si="7"/>
        <v>69.02579999999999</v>
      </c>
      <c r="T45" s="12">
        <v>34.799999999999997</v>
      </c>
      <c r="U45" s="13">
        <f t="shared" si="8"/>
        <v>69.02579999999999</v>
      </c>
      <c r="V45" s="12">
        <v>26.6</v>
      </c>
      <c r="W45" s="13">
        <f t="shared" si="12"/>
        <v>52.761100000000006</v>
      </c>
      <c r="X45" s="21">
        <v>27.1</v>
      </c>
      <c r="Y45" s="13">
        <f t="shared" si="12"/>
        <v>53.752850000000002</v>
      </c>
      <c r="Z45" s="21">
        <v>28.4</v>
      </c>
      <c r="AA45" s="13">
        <f t="shared" si="12"/>
        <v>56.331399999999995</v>
      </c>
      <c r="AB45" s="21">
        <v>79.7</v>
      </c>
      <c r="AC45" s="13">
        <f t="shared" si="12"/>
        <v>158.08495000000002</v>
      </c>
      <c r="AD45" s="21">
        <v>35.1</v>
      </c>
      <c r="AE45" s="13">
        <f t="shared" si="12"/>
        <v>69.620850000000004</v>
      </c>
      <c r="AF45" s="57">
        <v>0</v>
      </c>
      <c r="AG45" s="15">
        <f t="shared" si="12"/>
        <v>0</v>
      </c>
      <c r="AH45" s="57">
        <v>0</v>
      </c>
      <c r="AI45" s="15">
        <f t="shared" si="12"/>
        <v>0</v>
      </c>
      <c r="AJ45" s="21">
        <v>53.3</v>
      </c>
      <c r="AK45" s="13">
        <f t="shared" si="12"/>
        <v>105.72055</v>
      </c>
      <c r="AL45" s="57">
        <v>0</v>
      </c>
      <c r="AM45" s="15">
        <f t="shared" si="12"/>
        <v>0</v>
      </c>
      <c r="AN45" s="21">
        <v>17.3</v>
      </c>
      <c r="AO45" s="13">
        <f t="shared" si="12"/>
        <v>34.314550000000004</v>
      </c>
      <c r="AP45" s="20">
        <v>303</v>
      </c>
      <c r="AQ45" s="11">
        <f t="shared" si="12"/>
        <v>601.00049999999999</v>
      </c>
      <c r="AR45" s="21">
        <v>89.8</v>
      </c>
      <c r="AS45" s="70">
        <f t="shared" si="10"/>
        <v>178.1183</v>
      </c>
      <c r="AT45" s="72">
        <v>51.492180665885137</v>
      </c>
      <c r="AU45" s="65"/>
    </row>
    <row r="46" spans="1:47" x14ac:dyDescent="0.25">
      <c r="A46" s="60">
        <v>40830</v>
      </c>
      <c r="B46" s="10">
        <v>0</v>
      </c>
      <c r="C46" s="11">
        <f t="shared" si="0"/>
        <v>0</v>
      </c>
      <c r="D46" s="10">
        <v>0</v>
      </c>
      <c r="E46" s="11">
        <f t="shared" si="0"/>
        <v>0</v>
      </c>
      <c r="F46" s="10">
        <v>0</v>
      </c>
      <c r="G46" s="11">
        <f t="shared" si="1"/>
        <v>0</v>
      </c>
      <c r="H46" s="13">
        <v>7.92</v>
      </c>
      <c r="I46" s="13">
        <f t="shared" si="2"/>
        <v>15.70932</v>
      </c>
      <c r="J46" s="12">
        <v>16.399999999999999</v>
      </c>
      <c r="K46" s="13">
        <f t="shared" si="3"/>
        <v>32.529399999999995</v>
      </c>
      <c r="L46" s="33">
        <v>17.899999999999999</v>
      </c>
      <c r="M46" s="13">
        <f t="shared" si="4"/>
        <v>35.504649999999998</v>
      </c>
      <c r="N46" s="12">
        <v>49.8</v>
      </c>
      <c r="O46" s="13">
        <f t="shared" si="5"/>
        <v>98.778300000000002</v>
      </c>
      <c r="P46" s="12">
        <v>6.67</v>
      </c>
      <c r="Q46" s="13">
        <f t="shared" si="6"/>
        <v>13.229945000000001</v>
      </c>
      <c r="R46" s="12">
        <v>33.6</v>
      </c>
      <c r="S46" s="13">
        <f t="shared" si="7"/>
        <v>66.645600000000002</v>
      </c>
      <c r="T46" s="12">
        <v>33.6</v>
      </c>
      <c r="U46" s="13">
        <f t="shared" si="8"/>
        <v>66.645600000000002</v>
      </c>
      <c r="V46" s="12">
        <v>25.7</v>
      </c>
      <c r="W46" s="13">
        <f t="shared" si="12"/>
        <v>50.975949999999997</v>
      </c>
      <c r="X46" s="21">
        <v>26.2</v>
      </c>
      <c r="Y46" s="13">
        <f t="shared" si="12"/>
        <v>51.967700000000001</v>
      </c>
      <c r="Z46" s="21">
        <v>28.3</v>
      </c>
      <c r="AA46" s="13">
        <f t="shared" si="12"/>
        <v>56.133050000000004</v>
      </c>
      <c r="AB46" s="21">
        <v>82.2</v>
      </c>
      <c r="AC46" s="13">
        <f t="shared" si="12"/>
        <v>163.0437</v>
      </c>
      <c r="AD46" s="21">
        <v>35.6</v>
      </c>
      <c r="AE46" s="13">
        <f t="shared" si="12"/>
        <v>70.6126</v>
      </c>
      <c r="AF46" s="57">
        <v>0</v>
      </c>
      <c r="AG46" s="15">
        <f t="shared" si="12"/>
        <v>0</v>
      </c>
      <c r="AH46" s="57">
        <v>0</v>
      </c>
      <c r="AI46" s="15">
        <f t="shared" si="12"/>
        <v>0</v>
      </c>
      <c r="AJ46" s="20">
        <v>0</v>
      </c>
      <c r="AK46" s="11">
        <f t="shared" si="12"/>
        <v>0</v>
      </c>
      <c r="AL46" s="57">
        <v>0</v>
      </c>
      <c r="AM46" s="15">
        <f t="shared" si="12"/>
        <v>0</v>
      </c>
      <c r="AN46" s="57">
        <v>0</v>
      </c>
      <c r="AO46" s="15">
        <f t="shared" si="12"/>
        <v>0</v>
      </c>
      <c r="AP46" s="20">
        <v>301</v>
      </c>
      <c r="AQ46" s="11">
        <f t="shared" si="12"/>
        <v>597.0335</v>
      </c>
      <c r="AR46" s="21">
        <v>90.4</v>
      </c>
      <c r="AS46" s="70">
        <f t="shared" si="10"/>
        <v>179.30840000000001</v>
      </c>
      <c r="AT46" s="72">
        <v>54.00295966820719</v>
      </c>
      <c r="AU46" s="65"/>
    </row>
    <row r="47" spans="1:47" x14ac:dyDescent="0.25">
      <c r="A47" s="60">
        <v>40831</v>
      </c>
      <c r="B47" s="10">
        <v>0</v>
      </c>
      <c r="C47" s="11">
        <f t="shared" si="0"/>
        <v>0</v>
      </c>
      <c r="D47" s="10">
        <v>0</v>
      </c>
      <c r="E47" s="11">
        <f t="shared" si="0"/>
        <v>0</v>
      </c>
      <c r="F47" s="10">
        <v>0</v>
      </c>
      <c r="G47" s="11">
        <f t="shared" si="1"/>
        <v>0</v>
      </c>
      <c r="H47" s="13">
        <v>7.61</v>
      </c>
      <c r="I47" s="13">
        <f t="shared" si="2"/>
        <v>15.094435000000001</v>
      </c>
      <c r="J47" s="12">
        <v>15.9</v>
      </c>
      <c r="K47" s="13">
        <f t="shared" si="3"/>
        <v>31.537650000000003</v>
      </c>
      <c r="L47" s="33">
        <v>16.5</v>
      </c>
      <c r="M47" s="13">
        <f t="shared" si="4"/>
        <v>32.72775</v>
      </c>
      <c r="N47" s="12">
        <v>48</v>
      </c>
      <c r="O47" s="13">
        <f t="shared" si="5"/>
        <v>95.207999999999998</v>
      </c>
      <c r="P47" s="12">
        <v>16</v>
      </c>
      <c r="Q47" s="13">
        <f t="shared" si="6"/>
        <v>31.736000000000001</v>
      </c>
      <c r="R47" s="12">
        <v>32.200000000000003</v>
      </c>
      <c r="S47" s="13">
        <f t="shared" si="7"/>
        <v>63.868700000000004</v>
      </c>
      <c r="T47" s="12">
        <v>32.200000000000003</v>
      </c>
      <c r="U47" s="13">
        <f t="shared" si="8"/>
        <v>63.868700000000004</v>
      </c>
      <c r="V47" s="12">
        <v>24.9</v>
      </c>
      <c r="W47" s="13">
        <f t="shared" si="12"/>
        <v>49.389150000000001</v>
      </c>
      <c r="X47" s="21">
        <v>25.8</v>
      </c>
      <c r="Y47" s="13">
        <f t="shared" si="12"/>
        <v>51.174300000000002</v>
      </c>
      <c r="Z47" s="21">
        <v>28.3</v>
      </c>
      <c r="AA47" s="13">
        <f t="shared" si="12"/>
        <v>56.133050000000004</v>
      </c>
      <c r="AB47" s="21">
        <v>82.1</v>
      </c>
      <c r="AC47" s="13">
        <f t="shared" si="12"/>
        <v>162.84535</v>
      </c>
      <c r="AD47" s="21">
        <v>35.6</v>
      </c>
      <c r="AE47" s="13">
        <f t="shared" si="12"/>
        <v>70.6126</v>
      </c>
      <c r="AF47" s="57">
        <v>0</v>
      </c>
      <c r="AG47" s="15">
        <f t="shared" si="12"/>
        <v>0</v>
      </c>
      <c r="AH47" s="57">
        <v>0</v>
      </c>
      <c r="AI47" s="15">
        <f t="shared" si="12"/>
        <v>0</v>
      </c>
      <c r="AJ47" s="20">
        <v>0</v>
      </c>
      <c r="AK47" s="11">
        <f t="shared" si="12"/>
        <v>0</v>
      </c>
      <c r="AL47" s="57">
        <v>0</v>
      </c>
      <c r="AM47" s="15">
        <f t="shared" si="12"/>
        <v>0</v>
      </c>
      <c r="AN47" s="57">
        <v>0</v>
      </c>
      <c r="AO47" s="15">
        <f t="shared" si="12"/>
        <v>0</v>
      </c>
      <c r="AP47" s="20">
        <v>303</v>
      </c>
      <c r="AQ47" s="11">
        <f t="shared" si="12"/>
        <v>601.00049999999999</v>
      </c>
      <c r="AR47" s="21">
        <v>90</v>
      </c>
      <c r="AS47" s="70">
        <f t="shared" si="10"/>
        <v>178.51500000000001</v>
      </c>
      <c r="AT47" s="72">
        <v>59.830358858816616</v>
      </c>
      <c r="AU47" s="65"/>
    </row>
    <row r="48" spans="1:47" x14ac:dyDescent="0.25">
      <c r="A48" s="60">
        <v>40832</v>
      </c>
      <c r="B48" s="10">
        <v>0</v>
      </c>
      <c r="C48" s="11">
        <f t="shared" si="0"/>
        <v>0</v>
      </c>
      <c r="D48" s="10">
        <v>0</v>
      </c>
      <c r="E48" s="11">
        <f t="shared" si="0"/>
        <v>0</v>
      </c>
      <c r="F48" s="10">
        <v>0</v>
      </c>
      <c r="G48" s="11">
        <f t="shared" si="1"/>
        <v>0</v>
      </c>
      <c r="H48" s="13">
        <v>7.89</v>
      </c>
      <c r="I48" s="13">
        <f t="shared" si="2"/>
        <v>15.649815</v>
      </c>
      <c r="J48" s="12">
        <v>12.7</v>
      </c>
      <c r="K48" s="13">
        <f t="shared" si="3"/>
        <v>25.190449999999998</v>
      </c>
      <c r="L48" s="33">
        <v>15.1</v>
      </c>
      <c r="M48" s="13">
        <f t="shared" si="4"/>
        <v>29.950849999999999</v>
      </c>
      <c r="N48" s="12">
        <v>44.7</v>
      </c>
      <c r="O48" s="13">
        <f t="shared" si="5"/>
        <v>88.662450000000007</v>
      </c>
      <c r="P48" s="12">
        <v>16.399999999999999</v>
      </c>
      <c r="Q48" s="13">
        <f t="shared" si="6"/>
        <v>32.529399999999995</v>
      </c>
      <c r="R48" s="12">
        <v>31.3</v>
      </c>
      <c r="S48" s="13">
        <f t="shared" si="7"/>
        <v>62.083550000000002</v>
      </c>
      <c r="T48" s="12">
        <v>31.3</v>
      </c>
      <c r="U48" s="13">
        <f t="shared" si="8"/>
        <v>62.083550000000002</v>
      </c>
      <c r="V48" s="12">
        <v>23</v>
      </c>
      <c r="W48" s="13">
        <f t="shared" si="12"/>
        <v>45.6205</v>
      </c>
      <c r="X48" s="21">
        <v>25.7</v>
      </c>
      <c r="Y48" s="13">
        <f t="shared" si="12"/>
        <v>50.975949999999997</v>
      </c>
      <c r="Z48" s="21">
        <v>28.3</v>
      </c>
      <c r="AA48" s="13">
        <f t="shared" si="12"/>
        <v>56.133050000000004</v>
      </c>
      <c r="AB48" s="21">
        <v>82.5</v>
      </c>
      <c r="AC48" s="13">
        <f t="shared" si="12"/>
        <v>163.63875000000002</v>
      </c>
      <c r="AD48" s="21">
        <v>34.799999999999997</v>
      </c>
      <c r="AE48" s="13">
        <f t="shared" si="12"/>
        <v>69.02579999999999</v>
      </c>
      <c r="AF48" s="57">
        <v>0</v>
      </c>
      <c r="AG48" s="15">
        <f t="shared" si="12"/>
        <v>0</v>
      </c>
      <c r="AH48" s="57">
        <v>0</v>
      </c>
      <c r="AI48" s="15">
        <f t="shared" si="12"/>
        <v>0</v>
      </c>
      <c r="AJ48" s="20">
        <v>0</v>
      </c>
      <c r="AK48" s="11">
        <f t="shared" si="12"/>
        <v>0</v>
      </c>
      <c r="AL48" s="57">
        <v>0</v>
      </c>
      <c r="AM48" s="15">
        <f t="shared" si="12"/>
        <v>0</v>
      </c>
      <c r="AN48" s="57">
        <v>0</v>
      </c>
      <c r="AO48" s="15">
        <f t="shared" si="12"/>
        <v>0</v>
      </c>
      <c r="AP48" s="20">
        <v>309</v>
      </c>
      <c r="AQ48" s="11">
        <f t="shared" si="12"/>
        <v>612.90150000000006</v>
      </c>
      <c r="AR48" s="21">
        <v>90</v>
      </c>
      <c r="AS48" s="70">
        <f t="shared" si="10"/>
        <v>178.51500000000001</v>
      </c>
      <c r="AT48" s="72">
        <v>62.580479476498098</v>
      </c>
      <c r="AU48" s="65"/>
    </row>
    <row r="49" spans="1:47" x14ac:dyDescent="0.25">
      <c r="A49" s="60">
        <v>40833</v>
      </c>
      <c r="B49" s="10">
        <v>0</v>
      </c>
      <c r="C49" s="11">
        <f t="shared" si="0"/>
        <v>0</v>
      </c>
      <c r="D49" s="10">
        <v>0</v>
      </c>
      <c r="E49" s="11">
        <f t="shared" si="0"/>
        <v>0</v>
      </c>
      <c r="F49" s="10">
        <v>0</v>
      </c>
      <c r="G49" s="11">
        <f t="shared" si="1"/>
        <v>0</v>
      </c>
      <c r="H49" s="13">
        <v>7.68</v>
      </c>
      <c r="I49" s="13">
        <f t="shared" si="2"/>
        <v>15.233280000000001</v>
      </c>
      <c r="J49" s="12">
        <v>10.199999999999999</v>
      </c>
      <c r="K49" s="13">
        <f t="shared" si="3"/>
        <v>20.2317</v>
      </c>
      <c r="L49" s="33">
        <v>13.7</v>
      </c>
      <c r="M49" s="13">
        <f t="shared" si="4"/>
        <v>27.173949999999998</v>
      </c>
      <c r="N49" s="12">
        <v>40.9</v>
      </c>
      <c r="O49" s="13">
        <f t="shared" si="5"/>
        <v>81.125150000000005</v>
      </c>
      <c r="P49" s="12">
        <v>16</v>
      </c>
      <c r="Q49" s="13">
        <f t="shared" si="6"/>
        <v>31.736000000000001</v>
      </c>
      <c r="R49" s="12">
        <v>30.1</v>
      </c>
      <c r="S49" s="13">
        <f t="shared" si="7"/>
        <v>59.703350000000007</v>
      </c>
      <c r="T49" s="12">
        <v>30.1</v>
      </c>
      <c r="U49" s="13">
        <f t="shared" si="8"/>
        <v>59.703350000000007</v>
      </c>
      <c r="V49" s="12">
        <v>19.899999999999999</v>
      </c>
      <c r="W49" s="13">
        <f t="shared" si="12"/>
        <v>39.471649999999997</v>
      </c>
      <c r="X49" s="21">
        <v>24.6</v>
      </c>
      <c r="Y49" s="13">
        <f t="shared" si="12"/>
        <v>48.794100000000007</v>
      </c>
      <c r="Z49" s="21">
        <v>20.6</v>
      </c>
      <c r="AA49" s="13">
        <f t="shared" si="12"/>
        <v>40.860100000000003</v>
      </c>
      <c r="AB49" s="21">
        <v>82.5</v>
      </c>
      <c r="AC49" s="13">
        <f t="shared" si="12"/>
        <v>163.63875000000002</v>
      </c>
      <c r="AD49" s="21">
        <v>34.700000000000003</v>
      </c>
      <c r="AE49" s="13">
        <f t="shared" si="12"/>
        <v>68.827450000000013</v>
      </c>
      <c r="AF49" s="57">
        <v>0</v>
      </c>
      <c r="AG49" s="15">
        <f t="shared" si="12"/>
        <v>0</v>
      </c>
      <c r="AH49" s="57">
        <v>0</v>
      </c>
      <c r="AI49" s="15">
        <f t="shared" si="12"/>
        <v>0</v>
      </c>
      <c r="AJ49" s="20">
        <v>0</v>
      </c>
      <c r="AK49" s="11">
        <f t="shared" si="12"/>
        <v>0</v>
      </c>
      <c r="AL49" s="57">
        <v>0</v>
      </c>
      <c r="AM49" s="15">
        <f t="shared" si="12"/>
        <v>0</v>
      </c>
      <c r="AN49" s="57">
        <v>0</v>
      </c>
      <c r="AO49" s="15">
        <f t="shared" si="12"/>
        <v>0</v>
      </c>
      <c r="AP49" s="20">
        <v>308</v>
      </c>
      <c r="AQ49" s="11">
        <f t="shared" si="12"/>
        <v>610.91800000000001</v>
      </c>
      <c r="AR49" s="21">
        <v>90</v>
      </c>
      <c r="AS49" s="70">
        <f t="shared" si="10"/>
        <v>178.51500000000001</v>
      </c>
      <c r="AT49" s="72">
        <v>63.637073058056998</v>
      </c>
      <c r="AU49" s="65"/>
    </row>
    <row r="50" spans="1:47" x14ac:dyDescent="0.25">
      <c r="A50" s="60">
        <v>40834</v>
      </c>
      <c r="B50" s="10">
        <v>0</v>
      </c>
      <c r="C50" s="11">
        <f t="shared" si="0"/>
        <v>0</v>
      </c>
      <c r="D50" s="10">
        <v>0</v>
      </c>
      <c r="E50" s="11">
        <f t="shared" si="0"/>
        <v>0</v>
      </c>
      <c r="F50" s="10">
        <v>0</v>
      </c>
      <c r="G50" s="11">
        <f t="shared" si="1"/>
        <v>0</v>
      </c>
      <c r="H50" s="13">
        <v>7.56</v>
      </c>
      <c r="I50" s="13">
        <f t="shared" si="2"/>
        <v>14.99526</v>
      </c>
      <c r="J50" s="12">
        <v>9.56</v>
      </c>
      <c r="K50" s="13">
        <f t="shared" si="3"/>
        <v>18.962260000000001</v>
      </c>
      <c r="L50" s="33">
        <v>12.8</v>
      </c>
      <c r="M50" s="13">
        <f t="shared" si="4"/>
        <v>25.388800000000003</v>
      </c>
      <c r="N50" s="12">
        <v>38.4</v>
      </c>
      <c r="O50" s="13">
        <f t="shared" si="5"/>
        <v>76.166399999999996</v>
      </c>
      <c r="P50" s="12">
        <v>13.4</v>
      </c>
      <c r="Q50" s="13">
        <f t="shared" si="6"/>
        <v>26.578900000000001</v>
      </c>
      <c r="R50" s="12">
        <v>29.6</v>
      </c>
      <c r="S50" s="13">
        <f t="shared" si="7"/>
        <v>58.711600000000004</v>
      </c>
      <c r="T50" s="12">
        <v>29.6</v>
      </c>
      <c r="U50" s="13">
        <f t="shared" si="8"/>
        <v>58.711600000000004</v>
      </c>
      <c r="V50" s="12">
        <v>16.5</v>
      </c>
      <c r="W50" s="13">
        <f t="shared" si="12"/>
        <v>32.72775</v>
      </c>
      <c r="X50" s="21">
        <v>26.9</v>
      </c>
      <c r="Y50" s="13">
        <f t="shared" si="12"/>
        <v>53.35615</v>
      </c>
      <c r="Z50" s="20">
        <v>0</v>
      </c>
      <c r="AA50" s="11">
        <f t="shared" si="12"/>
        <v>0</v>
      </c>
      <c r="AB50" s="21">
        <v>72.7</v>
      </c>
      <c r="AC50" s="13">
        <f t="shared" si="12"/>
        <v>144.20045000000002</v>
      </c>
      <c r="AD50" s="21">
        <v>32.6</v>
      </c>
      <c r="AE50" s="13">
        <f t="shared" si="12"/>
        <v>64.662100000000009</v>
      </c>
      <c r="AF50" s="57">
        <v>0</v>
      </c>
      <c r="AG50" s="15">
        <f t="shared" si="12"/>
        <v>0</v>
      </c>
      <c r="AH50" s="20">
        <v>0</v>
      </c>
      <c r="AI50" s="11">
        <f t="shared" si="12"/>
        <v>0</v>
      </c>
      <c r="AJ50" s="20">
        <v>0</v>
      </c>
      <c r="AK50" s="11">
        <f t="shared" si="12"/>
        <v>0</v>
      </c>
      <c r="AL50" s="20">
        <v>0</v>
      </c>
      <c r="AM50" s="11">
        <f t="shared" si="12"/>
        <v>0</v>
      </c>
      <c r="AN50" s="20">
        <v>0</v>
      </c>
      <c r="AO50" s="11">
        <f t="shared" si="12"/>
        <v>0</v>
      </c>
      <c r="AP50" s="20">
        <v>306</v>
      </c>
      <c r="AQ50" s="11">
        <f t="shared" si="12"/>
        <v>606.95100000000002</v>
      </c>
      <c r="AR50" s="21">
        <v>90</v>
      </c>
      <c r="AS50" s="70">
        <f t="shared" si="10"/>
        <v>178.51500000000001</v>
      </c>
      <c r="AT50" s="72">
        <v>64.49307992726041</v>
      </c>
      <c r="AU50" s="65"/>
    </row>
    <row r="51" spans="1:47" x14ac:dyDescent="0.25">
      <c r="A51" s="60">
        <v>40835</v>
      </c>
      <c r="B51" s="10">
        <v>0</v>
      </c>
      <c r="C51" s="11">
        <f t="shared" si="0"/>
        <v>0</v>
      </c>
      <c r="D51" s="10">
        <v>0</v>
      </c>
      <c r="E51" s="11">
        <f t="shared" si="0"/>
        <v>0</v>
      </c>
      <c r="F51" s="10">
        <v>0</v>
      </c>
      <c r="G51" s="11">
        <f t="shared" si="1"/>
        <v>0</v>
      </c>
      <c r="H51" s="13">
        <v>7.75</v>
      </c>
      <c r="I51" s="13">
        <f t="shared" si="2"/>
        <v>15.372125</v>
      </c>
      <c r="J51" s="12">
        <v>8.61</v>
      </c>
      <c r="K51" s="13">
        <f t="shared" si="3"/>
        <v>17.077935</v>
      </c>
      <c r="L51" s="33">
        <v>12.2</v>
      </c>
      <c r="M51" s="13">
        <f t="shared" si="4"/>
        <v>24.198699999999999</v>
      </c>
      <c r="N51" s="12">
        <v>35.5</v>
      </c>
      <c r="O51" s="13">
        <f t="shared" si="5"/>
        <v>70.414249999999996</v>
      </c>
      <c r="P51" s="12">
        <v>12.2</v>
      </c>
      <c r="Q51" s="13">
        <f t="shared" si="6"/>
        <v>24.198699999999999</v>
      </c>
      <c r="R51" s="12">
        <v>29</v>
      </c>
      <c r="S51" s="13">
        <f t="shared" si="7"/>
        <v>57.521500000000003</v>
      </c>
      <c r="T51" s="12">
        <v>29</v>
      </c>
      <c r="U51" s="13">
        <f t="shared" si="8"/>
        <v>57.521500000000003</v>
      </c>
      <c r="V51" s="12">
        <v>16</v>
      </c>
      <c r="W51" s="13">
        <f t="shared" si="12"/>
        <v>31.736000000000001</v>
      </c>
      <c r="X51" s="21">
        <v>27</v>
      </c>
      <c r="Y51" s="13">
        <f t="shared" si="12"/>
        <v>53.554500000000004</v>
      </c>
      <c r="Z51" s="20">
        <v>0</v>
      </c>
      <c r="AA51" s="11">
        <f t="shared" si="12"/>
        <v>0</v>
      </c>
      <c r="AB51" s="21">
        <v>71.3</v>
      </c>
      <c r="AC51" s="13">
        <f t="shared" si="12"/>
        <v>141.42355000000001</v>
      </c>
      <c r="AD51" s="21">
        <v>31.2</v>
      </c>
      <c r="AE51" s="13">
        <f t="shared" si="12"/>
        <v>61.885199999999998</v>
      </c>
      <c r="AF51" s="57">
        <v>0</v>
      </c>
      <c r="AG51" s="15">
        <f t="shared" si="12"/>
        <v>0</v>
      </c>
      <c r="AH51" s="20">
        <v>0</v>
      </c>
      <c r="AI51" s="11">
        <f t="shared" si="12"/>
        <v>0</v>
      </c>
      <c r="AJ51" s="20">
        <v>0</v>
      </c>
      <c r="AK51" s="11">
        <f t="shared" si="12"/>
        <v>0</v>
      </c>
      <c r="AL51" s="20">
        <v>0</v>
      </c>
      <c r="AM51" s="11">
        <f t="shared" si="12"/>
        <v>0</v>
      </c>
      <c r="AN51" s="20">
        <v>0</v>
      </c>
      <c r="AO51" s="11">
        <f t="shared" si="12"/>
        <v>0</v>
      </c>
      <c r="AP51" s="20">
        <v>303</v>
      </c>
      <c r="AQ51" s="11">
        <f t="shared" si="12"/>
        <v>601.00049999999999</v>
      </c>
      <c r="AR51" s="21">
        <v>90</v>
      </c>
      <c r="AS51" s="69">
        <f t="shared" si="10"/>
        <v>178.51500000000001</v>
      </c>
      <c r="AT51" s="72">
        <v>62.724653484003156</v>
      </c>
      <c r="AU51" s="65"/>
    </row>
    <row r="52" spans="1:47" x14ac:dyDescent="0.25">
      <c r="A52" s="60">
        <v>40836</v>
      </c>
      <c r="B52" s="10">
        <v>0</v>
      </c>
      <c r="C52" s="11">
        <f t="shared" si="0"/>
        <v>0</v>
      </c>
      <c r="D52" s="10">
        <v>0</v>
      </c>
      <c r="E52" s="11">
        <f t="shared" si="0"/>
        <v>0</v>
      </c>
      <c r="F52" s="10">
        <v>0</v>
      </c>
      <c r="G52" s="11">
        <f t="shared" si="1"/>
        <v>0</v>
      </c>
      <c r="H52" s="13">
        <v>8.19</v>
      </c>
      <c r="I52" s="13">
        <f t="shared" si="2"/>
        <v>16.244865000000001</v>
      </c>
      <c r="J52" s="12">
        <v>7.33</v>
      </c>
      <c r="K52" s="13">
        <f t="shared" si="3"/>
        <v>14.539055000000001</v>
      </c>
      <c r="L52" s="33">
        <v>11.5</v>
      </c>
      <c r="M52" s="13">
        <f t="shared" si="4"/>
        <v>22.81025</v>
      </c>
      <c r="N52" s="12">
        <v>31.5</v>
      </c>
      <c r="O52" s="13">
        <f t="shared" si="5"/>
        <v>62.480249999999998</v>
      </c>
      <c r="P52" s="12">
        <v>11</v>
      </c>
      <c r="Q52" s="13">
        <f t="shared" si="6"/>
        <v>21.8185</v>
      </c>
      <c r="R52" s="12">
        <v>27.9</v>
      </c>
      <c r="S52" s="13">
        <f t="shared" si="7"/>
        <v>55.339649999999999</v>
      </c>
      <c r="T52" s="12">
        <v>27.9</v>
      </c>
      <c r="U52" s="13">
        <f t="shared" si="8"/>
        <v>55.339649999999999</v>
      </c>
      <c r="V52" s="12">
        <v>22.3</v>
      </c>
      <c r="W52" s="13">
        <f t="shared" ref="W52:AQ67" si="13">V52*1.9835</f>
        <v>44.232050000000001</v>
      </c>
      <c r="X52" s="21">
        <v>26.3</v>
      </c>
      <c r="Y52" s="13">
        <f t="shared" si="13"/>
        <v>52.166050000000006</v>
      </c>
      <c r="Z52" s="20">
        <v>0</v>
      </c>
      <c r="AA52" s="11">
        <f t="shared" si="13"/>
        <v>0</v>
      </c>
      <c r="AB52" s="21">
        <v>71.3</v>
      </c>
      <c r="AC52" s="13">
        <f t="shared" si="13"/>
        <v>141.42355000000001</v>
      </c>
      <c r="AD52" s="21">
        <v>30.4</v>
      </c>
      <c r="AE52" s="13">
        <f t="shared" si="13"/>
        <v>60.298400000000001</v>
      </c>
      <c r="AF52" s="57">
        <v>0</v>
      </c>
      <c r="AG52" s="15">
        <f t="shared" si="13"/>
        <v>0</v>
      </c>
      <c r="AH52" s="20">
        <v>0</v>
      </c>
      <c r="AI52" s="11">
        <f t="shared" si="13"/>
        <v>0</v>
      </c>
      <c r="AJ52" s="20">
        <v>0</v>
      </c>
      <c r="AK52" s="11">
        <f t="shared" si="13"/>
        <v>0</v>
      </c>
      <c r="AL52" s="20">
        <v>0</v>
      </c>
      <c r="AM52" s="11">
        <f t="shared" si="13"/>
        <v>0</v>
      </c>
      <c r="AN52" s="20">
        <v>0</v>
      </c>
      <c r="AO52" s="11">
        <f t="shared" si="13"/>
        <v>0</v>
      </c>
      <c r="AP52" s="21">
        <v>294</v>
      </c>
      <c r="AQ52" s="13">
        <f t="shared" si="13"/>
        <v>583.149</v>
      </c>
      <c r="AR52" s="21">
        <v>90</v>
      </c>
      <c r="AS52" s="69">
        <f t="shared" si="10"/>
        <v>178.51500000000001</v>
      </c>
      <c r="AT52" s="72">
        <v>60.699281517525627</v>
      </c>
      <c r="AU52" s="65"/>
    </row>
    <row r="53" spans="1:47" x14ac:dyDescent="0.25">
      <c r="A53" s="60">
        <v>40837</v>
      </c>
      <c r="B53" s="10">
        <v>0</v>
      </c>
      <c r="C53" s="11">
        <f t="shared" si="0"/>
        <v>0</v>
      </c>
      <c r="D53" s="10">
        <v>0</v>
      </c>
      <c r="E53" s="11">
        <f t="shared" si="0"/>
        <v>0</v>
      </c>
      <c r="F53" s="10">
        <v>0</v>
      </c>
      <c r="G53" s="11">
        <f t="shared" si="1"/>
        <v>0</v>
      </c>
      <c r="H53" s="13">
        <v>8.1199999999999992</v>
      </c>
      <c r="I53" s="13">
        <f t="shared" si="2"/>
        <v>16.106019999999997</v>
      </c>
      <c r="J53" s="12">
        <v>6.29</v>
      </c>
      <c r="K53" s="13">
        <f t="shared" si="3"/>
        <v>12.476215</v>
      </c>
      <c r="L53" s="33">
        <v>11</v>
      </c>
      <c r="M53" s="13">
        <f t="shared" si="4"/>
        <v>21.8185</v>
      </c>
      <c r="N53" s="12">
        <v>27.3</v>
      </c>
      <c r="O53" s="13">
        <f t="shared" si="5"/>
        <v>54.149550000000005</v>
      </c>
      <c r="P53" s="12">
        <v>10.1</v>
      </c>
      <c r="Q53" s="13">
        <f t="shared" si="6"/>
        <v>20.033349999999999</v>
      </c>
      <c r="R53" s="12">
        <v>26.9</v>
      </c>
      <c r="S53" s="13">
        <f t="shared" si="7"/>
        <v>53.35615</v>
      </c>
      <c r="T53" s="12">
        <v>26.9</v>
      </c>
      <c r="U53" s="13">
        <f t="shared" si="8"/>
        <v>53.35615</v>
      </c>
      <c r="V53" s="12">
        <v>20.7</v>
      </c>
      <c r="W53" s="13">
        <f t="shared" si="13"/>
        <v>41.058450000000001</v>
      </c>
      <c r="X53" s="21">
        <v>26.6</v>
      </c>
      <c r="Y53" s="13">
        <f t="shared" si="13"/>
        <v>52.761100000000006</v>
      </c>
      <c r="Z53" s="20">
        <v>0</v>
      </c>
      <c r="AA53" s="11">
        <f t="shared" si="13"/>
        <v>0</v>
      </c>
      <c r="AB53" s="21">
        <v>71.099999999999994</v>
      </c>
      <c r="AC53" s="13">
        <f t="shared" si="13"/>
        <v>141.02685</v>
      </c>
      <c r="AD53" s="21">
        <v>29.3</v>
      </c>
      <c r="AE53" s="13">
        <f t="shared" si="13"/>
        <v>58.116550000000004</v>
      </c>
      <c r="AF53" s="20">
        <v>0</v>
      </c>
      <c r="AG53" s="11">
        <f t="shared" si="13"/>
        <v>0</v>
      </c>
      <c r="AH53" s="20">
        <v>0</v>
      </c>
      <c r="AI53" s="11">
        <f t="shared" si="13"/>
        <v>0</v>
      </c>
      <c r="AJ53" s="20">
        <v>0</v>
      </c>
      <c r="AK53" s="11">
        <f t="shared" si="13"/>
        <v>0</v>
      </c>
      <c r="AL53" s="20">
        <v>0</v>
      </c>
      <c r="AM53" s="11">
        <f t="shared" si="13"/>
        <v>0</v>
      </c>
      <c r="AN53" s="20">
        <v>0</v>
      </c>
      <c r="AO53" s="11">
        <f t="shared" si="13"/>
        <v>0</v>
      </c>
      <c r="AP53" s="21">
        <v>286</v>
      </c>
      <c r="AQ53" s="13">
        <f t="shared" si="13"/>
        <v>567.28100000000006</v>
      </c>
      <c r="AR53" s="21">
        <v>90</v>
      </c>
      <c r="AS53" s="69">
        <f t="shared" si="10"/>
        <v>178.51500000000001</v>
      </c>
      <c r="AT53" s="72">
        <v>59.634208586304659</v>
      </c>
      <c r="AU53" s="65"/>
    </row>
    <row r="54" spans="1:47" x14ac:dyDescent="0.25">
      <c r="A54" s="60">
        <v>40838</v>
      </c>
      <c r="B54" s="10">
        <v>0</v>
      </c>
      <c r="C54" s="11">
        <f t="shared" si="0"/>
        <v>0</v>
      </c>
      <c r="D54" s="10">
        <v>0</v>
      </c>
      <c r="E54" s="11">
        <f t="shared" si="0"/>
        <v>0</v>
      </c>
      <c r="F54" s="10">
        <v>0</v>
      </c>
      <c r="G54" s="11">
        <f t="shared" si="1"/>
        <v>0</v>
      </c>
      <c r="H54" s="13">
        <v>8.31</v>
      </c>
      <c r="I54" s="13">
        <f t="shared" si="2"/>
        <v>16.482885</v>
      </c>
      <c r="J54" s="12">
        <v>8.07</v>
      </c>
      <c r="K54" s="13">
        <f t="shared" si="3"/>
        <v>16.006845000000002</v>
      </c>
      <c r="L54" s="33">
        <v>10.6</v>
      </c>
      <c r="M54" s="13">
        <f t="shared" si="4"/>
        <v>21.025099999999998</v>
      </c>
      <c r="N54" s="12">
        <v>26.2</v>
      </c>
      <c r="O54" s="13">
        <f t="shared" si="5"/>
        <v>51.967700000000001</v>
      </c>
      <c r="P54" s="12">
        <v>8.41</v>
      </c>
      <c r="Q54" s="13">
        <f t="shared" si="6"/>
        <v>16.681235000000001</v>
      </c>
      <c r="R54" s="12">
        <v>26.2</v>
      </c>
      <c r="S54" s="13">
        <f t="shared" si="7"/>
        <v>51.967700000000001</v>
      </c>
      <c r="T54" s="12">
        <v>26.2</v>
      </c>
      <c r="U54" s="13">
        <f t="shared" si="8"/>
        <v>51.967700000000001</v>
      </c>
      <c r="V54" s="12">
        <v>19.399999999999999</v>
      </c>
      <c r="W54" s="13">
        <f t="shared" si="13"/>
        <v>38.479900000000001</v>
      </c>
      <c r="X54" s="21">
        <v>26.6</v>
      </c>
      <c r="Y54" s="13">
        <f t="shared" si="13"/>
        <v>52.761100000000006</v>
      </c>
      <c r="Z54" s="20">
        <v>0</v>
      </c>
      <c r="AA54" s="11">
        <f t="shared" si="13"/>
        <v>0</v>
      </c>
      <c r="AB54" s="21">
        <v>70.3</v>
      </c>
      <c r="AC54" s="13">
        <f t="shared" si="13"/>
        <v>139.44004999999999</v>
      </c>
      <c r="AD54" s="21">
        <v>29.2</v>
      </c>
      <c r="AE54" s="13">
        <f t="shared" si="13"/>
        <v>57.918199999999999</v>
      </c>
      <c r="AF54" s="20">
        <v>0</v>
      </c>
      <c r="AG54" s="11">
        <f t="shared" si="13"/>
        <v>0</v>
      </c>
      <c r="AH54" s="20">
        <v>0</v>
      </c>
      <c r="AI54" s="11">
        <f t="shared" si="13"/>
        <v>0</v>
      </c>
      <c r="AJ54" s="20">
        <v>0</v>
      </c>
      <c r="AK54" s="11">
        <f t="shared" si="13"/>
        <v>0</v>
      </c>
      <c r="AL54" s="20">
        <v>0</v>
      </c>
      <c r="AM54" s="11">
        <f t="shared" si="13"/>
        <v>0</v>
      </c>
      <c r="AN54" s="20">
        <v>0</v>
      </c>
      <c r="AO54" s="11">
        <f t="shared" si="13"/>
        <v>0</v>
      </c>
      <c r="AP54" s="21">
        <v>285</v>
      </c>
      <c r="AQ54" s="13">
        <f t="shared" si="13"/>
        <v>565.29750000000001</v>
      </c>
      <c r="AR54" s="21">
        <v>90</v>
      </c>
      <c r="AS54" s="69">
        <f t="shared" si="10"/>
        <v>178.51500000000001</v>
      </c>
      <c r="AT54" s="72">
        <v>60.949234181443273</v>
      </c>
      <c r="AU54" s="65"/>
    </row>
    <row r="55" spans="1:47" x14ac:dyDescent="0.25">
      <c r="A55" s="60">
        <v>40839</v>
      </c>
      <c r="B55" s="10">
        <v>0</v>
      </c>
      <c r="C55" s="11">
        <f t="shared" si="0"/>
        <v>0</v>
      </c>
      <c r="D55" s="10">
        <v>0</v>
      </c>
      <c r="E55" s="11">
        <f t="shared" si="0"/>
        <v>0</v>
      </c>
      <c r="F55" s="10">
        <v>0</v>
      </c>
      <c r="G55" s="11">
        <f t="shared" si="1"/>
        <v>0</v>
      </c>
      <c r="H55" s="13">
        <v>8.2100000000000009</v>
      </c>
      <c r="I55" s="13">
        <f t="shared" si="2"/>
        <v>16.284535000000002</v>
      </c>
      <c r="J55" s="12">
        <v>9.34</v>
      </c>
      <c r="K55" s="13">
        <f t="shared" si="3"/>
        <v>18.52589</v>
      </c>
      <c r="L55" s="33">
        <v>10</v>
      </c>
      <c r="M55" s="13">
        <f t="shared" si="4"/>
        <v>19.835000000000001</v>
      </c>
      <c r="N55" s="12">
        <v>22.4</v>
      </c>
      <c r="O55" s="13">
        <f t="shared" si="5"/>
        <v>44.430399999999999</v>
      </c>
      <c r="P55" s="12">
        <v>5.62</v>
      </c>
      <c r="Q55" s="13">
        <f t="shared" si="6"/>
        <v>11.147270000000001</v>
      </c>
      <c r="R55" s="12">
        <v>25.4</v>
      </c>
      <c r="S55" s="13">
        <f t="shared" si="7"/>
        <v>50.380899999999997</v>
      </c>
      <c r="T55" s="12">
        <v>25.4</v>
      </c>
      <c r="U55" s="13">
        <f t="shared" si="8"/>
        <v>50.380899999999997</v>
      </c>
      <c r="V55" s="12">
        <v>5.22</v>
      </c>
      <c r="W55" s="13">
        <f t="shared" si="13"/>
        <v>10.353870000000001</v>
      </c>
      <c r="X55" s="21">
        <v>26.5</v>
      </c>
      <c r="Y55" s="13">
        <f t="shared" si="13"/>
        <v>52.562750000000001</v>
      </c>
      <c r="Z55" s="20">
        <v>0</v>
      </c>
      <c r="AA55" s="11">
        <f t="shared" si="13"/>
        <v>0</v>
      </c>
      <c r="AB55" s="21">
        <v>70.3</v>
      </c>
      <c r="AC55" s="13">
        <f t="shared" si="13"/>
        <v>139.44004999999999</v>
      </c>
      <c r="AD55" s="21">
        <v>15.3</v>
      </c>
      <c r="AE55" s="13">
        <f t="shared" si="13"/>
        <v>30.347550000000002</v>
      </c>
      <c r="AF55" s="20">
        <v>0</v>
      </c>
      <c r="AG55" s="11">
        <f t="shared" si="13"/>
        <v>0</v>
      </c>
      <c r="AH55" s="20">
        <v>0</v>
      </c>
      <c r="AI55" s="11">
        <f t="shared" si="13"/>
        <v>0</v>
      </c>
      <c r="AJ55" s="20">
        <v>0</v>
      </c>
      <c r="AK55" s="11">
        <f t="shared" si="13"/>
        <v>0</v>
      </c>
      <c r="AL55" s="20">
        <v>0</v>
      </c>
      <c r="AM55" s="11">
        <f t="shared" si="13"/>
        <v>0</v>
      </c>
      <c r="AN55" s="20">
        <v>0</v>
      </c>
      <c r="AO55" s="11">
        <f t="shared" si="13"/>
        <v>0</v>
      </c>
      <c r="AP55" s="21">
        <v>289</v>
      </c>
      <c r="AQ55" s="13">
        <f t="shared" si="13"/>
        <v>573.23149999999998</v>
      </c>
      <c r="AR55" s="21">
        <v>90</v>
      </c>
      <c r="AS55" s="69">
        <f t="shared" si="10"/>
        <v>178.51500000000001</v>
      </c>
      <c r="AT55" s="72">
        <v>62.044230541444854</v>
      </c>
      <c r="AU55" s="65"/>
    </row>
    <row r="56" spans="1:47" x14ac:dyDescent="0.25">
      <c r="A56" s="60">
        <v>40840</v>
      </c>
      <c r="B56" s="10">
        <v>0</v>
      </c>
      <c r="C56" s="11">
        <f t="shared" si="0"/>
        <v>0</v>
      </c>
      <c r="D56" s="10">
        <v>0</v>
      </c>
      <c r="E56" s="11">
        <f t="shared" si="0"/>
        <v>0</v>
      </c>
      <c r="F56" s="10">
        <v>0</v>
      </c>
      <c r="G56" s="11">
        <f t="shared" si="1"/>
        <v>0</v>
      </c>
      <c r="H56" s="13">
        <v>8.34</v>
      </c>
      <c r="I56" s="13">
        <f t="shared" si="2"/>
        <v>16.542390000000001</v>
      </c>
      <c r="J56" s="12">
        <v>8.64</v>
      </c>
      <c r="K56" s="13">
        <f t="shared" si="3"/>
        <v>17.137440000000002</v>
      </c>
      <c r="L56" s="33">
        <v>9.61</v>
      </c>
      <c r="M56" s="13">
        <f t="shared" si="4"/>
        <v>19.061434999999999</v>
      </c>
      <c r="N56" s="12">
        <v>20.100000000000001</v>
      </c>
      <c r="O56" s="13">
        <f t="shared" si="5"/>
        <v>39.868350000000007</v>
      </c>
      <c r="P56" s="12">
        <v>0.70699999999999996</v>
      </c>
      <c r="Q56" s="13">
        <f t="shared" si="6"/>
        <v>1.4023345</v>
      </c>
      <c r="R56" s="12">
        <v>25.1</v>
      </c>
      <c r="S56" s="13">
        <f t="shared" si="7"/>
        <v>49.785850000000003</v>
      </c>
      <c r="T56" s="12">
        <v>25.1</v>
      </c>
      <c r="U56" s="13">
        <f t="shared" si="8"/>
        <v>49.785850000000003</v>
      </c>
      <c r="V56" s="10">
        <v>0</v>
      </c>
      <c r="W56" s="11">
        <f t="shared" si="13"/>
        <v>0</v>
      </c>
      <c r="X56" s="21">
        <v>26.6</v>
      </c>
      <c r="Y56" s="13">
        <f t="shared" si="13"/>
        <v>52.761100000000006</v>
      </c>
      <c r="Z56" s="20">
        <v>0</v>
      </c>
      <c r="AA56" s="11">
        <f t="shared" si="13"/>
        <v>0</v>
      </c>
      <c r="AB56" s="21">
        <v>70.3</v>
      </c>
      <c r="AC56" s="13">
        <f t="shared" si="13"/>
        <v>139.44004999999999</v>
      </c>
      <c r="AD56" s="21">
        <v>6.31</v>
      </c>
      <c r="AE56" s="13">
        <f t="shared" si="13"/>
        <v>12.515884999999999</v>
      </c>
      <c r="AF56" s="20">
        <v>0</v>
      </c>
      <c r="AG56" s="11">
        <f t="shared" si="13"/>
        <v>0</v>
      </c>
      <c r="AH56" s="20">
        <v>0</v>
      </c>
      <c r="AI56" s="11">
        <f t="shared" si="13"/>
        <v>0</v>
      </c>
      <c r="AJ56" s="20">
        <v>0</v>
      </c>
      <c r="AK56" s="11">
        <f t="shared" si="13"/>
        <v>0</v>
      </c>
      <c r="AL56" s="20">
        <v>0</v>
      </c>
      <c r="AM56" s="11">
        <f t="shared" si="13"/>
        <v>0</v>
      </c>
      <c r="AN56" s="20">
        <v>0</v>
      </c>
      <c r="AO56" s="11">
        <f t="shared" si="13"/>
        <v>0</v>
      </c>
      <c r="AP56" s="21">
        <v>265</v>
      </c>
      <c r="AQ56" s="13">
        <f t="shared" si="13"/>
        <v>525.62750000000005</v>
      </c>
      <c r="AR56" s="21">
        <v>90</v>
      </c>
      <c r="AS56" s="69">
        <f t="shared" si="10"/>
        <v>178.51500000000001</v>
      </c>
      <c r="AT56" s="72">
        <v>62.239834538266969</v>
      </c>
      <c r="AU56" s="65"/>
    </row>
    <row r="57" spans="1:47" x14ac:dyDescent="0.25">
      <c r="A57" s="60">
        <v>40841</v>
      </c>
      <c r="B57" s="10">
        <v>0</v>
      </c>
      <c r="C57" s="11">
        <f t="shared" si="0"/>
        <v>0</v>
      </c>
      <c r="D57" s="10">
        <v>0</v>
      </c>
      <c r="E57" s="11">
        <f t="shared" si="0"/>
        <v>0</v>
      </c>
      <c r="F57" s="10">
        <v>0</v>
      </c>
      <c r="G57" s="11">
        <f t="shared" si="1"/>
        <v>0</v>
      </c>
      <c r="H57" s="13">
        <v>8.0299999999999994</v>
      </c>
      <c r="I57" s="13">
        <f t="shared" si="2"/>
        <v>15.927504999999998</v>
      </c>
      <c r="J57" s="12">
        <v>7.92</v>
      </c>
      <c r="K57" s="13">
        <f t="shared" si="3"/>
        <v>15.70932</v>
      </c>
      <c r="L57" s="33">
        <v>9.1999999999999993</v>
      </c>
      <c r="M57" s="13">
        <f t="shared" si="4"/>
        <v>18.248200000000001</v>
      </c>
      <c r="N57" s="12">
        <v>17.8</v>
      </c>
      <c r="O57" s="13">
        <f t="shared" si="5"/>
        <v>35.3063</v>
      </c>
      <c r="P57" s="10">
        <v>0</v>
      </c>
      <c r="Q57" s="11">
        <f t="shared" si="6"/>
        <v>0</v>
      </c>
      <c r="R57" s="12">
        <v>25</v>
      </c>
      <c r="S57" s="13">
        <f t="shared" si="7"/>
        <v>49.587499999999999</v>
      </c>
      <c r="T57" s="12">
        <v>25</v>
      </c>
      <c r="U57" s="13">
        <f t="shared" si="8"/>
        <v>49.587499999999999</v>
      </c>
      <c r="V57" s="10">
        <v>0</v>
      </c>
      <c r="W57" s="11">
        <f t="shared" si="13"/>
        <v>0</v>
      </c>
      <c r="X57" s="21">
        <v>26.7</v>
      </c>
      <c r="Y57" s="13">
        <f t="shared" si="13"/>
        <v>52.959449999999997</v>
      </c>
      <c r="Z57" s="20">
        <v>0</v>
      </c>
      <c r="AA57" s="11">
        <f t="shared" si="13"/>
        <v>0</v>
      </c>
      <c r="AB57" s="21">
        <v>71.099999999999994</v>
      </c>
      <c r="AC57" s="13">
        <f t="shared" si="13"/>
        <v>141.02685</v>
      </c>
      <c r="AD57" s="21">
        <v>6.05</v>
      </c>
      <c r="AE57" s="13">
        <f t="shared" si="13"/>
        <v>12.000175</v>
      </c>
      <c r="AF57" s="20">
        <v>0</v>
      </c>
      <c r="AG57" s="11">
        <f t="shared" si="13"/>
        <v>0</v>
      </c>
      <c r="AH57" s="20">
        <v>0</v>
      </c>
      <c r="AI57" s="11">
        <f t="shared" si="13"/>
        <v>0</v>
      </c>
      <c r="AJ57" s="20">
        <v>0</v>
      </c>
      <c r="AK57" s="11">
        <f t="shared" si="13"/>
        <v>0</v>
      </c>
      <c r="AL57" s="20">
        <v>0</v>
      </c>
      <c r="AM57" s="11">
        <f t="shared" si="13"/>
        <v>0</v>
      </c>
      <c r="AN57" s="20">
        <v>0</v>
      </c>
      <c r="AO57" s="11">
        <f t="shared" si="13"/>
        <v>0</v>
      </c>
      <c r="AP57" s="21">
        <v>204</v>
      </c>
      <c r="AQ57" s="13">
        <f t="shared" si="13"/>
        <v>404.63400000000001</v>
      </c>
      <c r="AR57" s="21">
        <v>90</v>
      </c>
      <c r="AS57" s="69">
        <f t="shared" si="10"/>
        <v>178.51500000000001</v>
      </c>
      <c r="AT57" s="72">
        <v>63.12479065765087</v>
      </c>
      <c r="AU57" s="65"/>
    </row>
    <row r="58" spans="1:47" x14ac:dyDescent="0.25">
      <c r="A58" s="60">
        <v>40842</v>
      </c>
      <c r="B58" s="10">
        <v>0</v>
      </c>
      <c r="C58" s="11">
        <f t="shared" si="0"/>
        <v>0</v>
      </c>
      <c r="D58" s="10">
        <v>0</v>
      </c>
      <c r="E58" s="11">
        <f t="shared" si="0"/>
        <v>0</v>
      </c>
      <c r="F58" s="10">
        <v>0</v>
      </c>
      <c r="G58" s="11">
        <f t="shared" si="1"/>
        <v>0</v>
      </c>
      <c r="H58" s="13">
        <v>8</v>
      </c>
      <c r="I58" s="13">
        <f t="shared" si="2"/>
        <v>15.868</v>
      </c>
      <c r="J58" s="12">
        <v>6.94</v>
      </c>
      <c r="K58" s="13">
        <f t="shared" si="3"/>
        <v>13.765490000000002</v>
      </c>
      <c r="L58" s="33">
        <v>8.7899999999999991</v>
      </c>
      <c r="M58" s="13">
        <f t="shared" si="4"/>
        <v>17.434964999999998</v>
      </c>
      <c r="N58" s="12">
        <v>16.2</v>
      </c>
      <c r="O58" s="13">
        <f t="shared" si="5"/>
        <v>32.1327</v>
      </c>
      <c r="P58" s="10">
        <v>0</v>
      </c>
      <c r="Q58" s="11">
        <f t="shared" si="6"/>
        <v>0</v>
      </c>
      <c r="R58" s="12">
        <v>24.8</v>
      </c>
      <c r="S58" s="13">
        <f t="shared" si="7"/>
        <v>49.190800000000003</v>
      </c>
      <c r="T58" s="12">
        <v>24.8</v>
      </c>
      <c r="U58" s="13">
        <f t="shared" si="8"/>
        <v>49.190800000000003</v>
      </c>
      <c r="V58" s="10">
        <v>0</v>
      </c>
      <c r="W58" s="11">
        <f t="shared" si="13"/>
        <v>0</v>
      </c>
      <c r="X58" s="21">
        <v>12.2</v>
      </c>
      <c r="Y58" s="13">
        <f t="shared" si="13"/>
        <v>24.198699999999999</v>
      </c>
      <c r="Z58" s="20">
        <v>0</v>
      </c>
      <c r="AA58" s="11">
        <f t="shared" si="13"/>
        <v>0</v>
      </c>
      <c r="AB58" s="21">
        <v>30</v>
      </c>
      <c r="AC58" s="13">
        <f t="shared" si="13"/>
        <v>59.505000000000003</v>
      </c>
      <c r="AD58" s="21">
        <v>6.2</v>
      </c>
      <c r="AE58" s="13">
        <f t="shared" si="13"/>
        <v>12.297700000000001</v>
      </c>
      <c r="AF58" s="20">
        <v>0</v>
      </c>
      <c r="AG58" s="11">
        <f t="shared" si="13"/>
        <v>0</v>
      </c>
      <c r="AH58" s="20">
        <v>0</v>
      </c>
      <c r="AI58" s="11">
        <f t="shared" si="13"/>
        <v>0</v>
      </c>
      <c r="AJ58" s="20">
        <v>0</v>
      </c>
      <c r="AK58" s="11">
        <f t="shared" si="13"/>
        <v>0</v>
      </c>
      <c r="AL58" s="20">
        <v>0</v>
      </c>
      <c r="AM58" s="11">
        <f t="shared" si="13"/>
        <v>0</v>
      </c>
      <c r="AN58" s="20">
        <v>0</v>
      </c>
      <c r="AO58" s="11">
        <f t="shared" si="13"/>
        <v>0</v>
      </c>
      <c r="AP58" s="21">
        <v>145</v>
      </c>
      <c r="AQ58" s="13">
        <f t="shared" si="13"/>
        <v>287.60750000000002</v>
      </c>
      <c r="AR58" s="21">
        <v>90</v>
      </c>
      <c r="AS58" s="69">
        <f t="shared" si="10"/>
        <v>178.51500000000001</v>
      </c>
      <c r="AT58" s="72">
        <v>62.128260532857183</v>
      </c>
      <c r="AU58" s="65"/>
    </row>
    <row r="59" spans="1:47" x14ac:dyDescent="0.25">
      <c r="A59" s="60">
        <v>40843</v>
      </c>
      <c r="B59" s="10">
        <v>0</v>
      </c>
      <c r="C59" s="11">
        <f t="shared" si="0"/>
        <v>0</v>
      </c>
      <c r="D59" s="10">
        <v>0</v>
      </c>
      <c r="E59" s="11">
        <f t="shared" si="0"/>
        <v>0</v>
      </c>
      <c r="F59" s="10">
        <v>0</v>
      </c>
      <c r="G59" s="11">
        <f t="shared" si="1"/>
        <v>0</v>
      </c>
      <c r="H59" s="13">
        <v>9</v>
      </c>
      <c r="I59" s="13">
        <f t="shared" si="2"/>
        <v>17.851500000000001</v>
      </c>
      <c r="J59" s="12">
        <v>6.94</v>
      </c>
      <c r="K59" s="13">
        <f t="shared" si="3"/>
        <v>13.765490000000002</v>
      </c>
      <c r="L59" s="33">
        <v>8.6</v>
      </c>
      <c r="M59" s="13">
        <f t="shared" si="4"/>
        <v>17.0581</v>
      </c>
      <c r="N59" s="12">
        <v>16.3</v>
      </c>
      <c r="O59" s="13">
        <f t="shared" si="5"/>
        <v>32.331050000000005</v>
      </c>
      <c r="P59" s="10">
        <v>0</v>
      </c>
      <c r="Q59" s="11">
        <f t="shared" si="6"/>
        <v>0</v>
      </c>
      <c r="R59" s="12">
        <v>24.8</v>
      </c>
      <c r="S59" s="13">
        <f t="shared" si="7"/>
        <v>49.190800000000003</v>
      </c>
      <c r="T59" s="12">
        <v>24.8</v>
      </c>
      <c r="U59" s="13">
        <f t="shared" si="8"/>
        <v>49.190800000000003</v>
      </c>
      <c r="V59" s="10">
        <v>0</v>
      </c>
      <c r="W59" s="11">
        <f t="shared" si="13"/>
        <v>0</v>
      </c>
      <c r="X59" s="21">
        <v>12.2</v>
      </c>
      <c r="Y59" s="13">
        <f t="shared" si="13"/>
        <v>24.198699999999999</v>
      </c>
      <c r="Z59" s="20">
        <v>0</v>
      </c>
      <c r="AA59" s="11">
        <f t="shared" si="13"/>
        <v>0</v>
      </c>
      <c r="AB59" s="20">
        <v>0</v>
      </c>
      <c r="AC59" s="11">
        <f t="shared" si="13"/>
        <v>0</v>
      </c>
      <c r="AD59" s="21">
        <v>6.2</v>
      </c>
      <c r="AE59" s="13">
        <f t="shared" si="13"/>
        <v>12.297700000000001</v>
      </c>
      <c r="AF59" s="20">
        <v>0</v>
      </c>
      <c r="AG59" s="11">
        <f t="shared" si="13"/>
        <v>0</v>
      </c>
      <c r="AH59" s="20">
        <v>0</v>
      </c>
      <c r="AI59" s="11">
        <f t="shared" si="13"/>
        <v>0</v>
      </c>
      <c r="AJ59" s="20">
        <v>0</v>
      </c>
      <c r="AK59" s="11">
        <f t="shared" si="13"/>
        <v>0</v>
      </c>
      <c r="AL59" s="20">
        <v>0</v>
      </c>
      <c r="AM59" s="11">
        <f t="shared" si="13"/>
        <v>0</v>
      </c>
      <c r="AN59" s="20">
        <v>0</v>
      </c>
      <c r="AO59" s="11">
        <f t="shared" si="13"/>
        <v>0</v>
      </c>
      <c r="AP59" s="21">
        <v>145</v>
      </c>
      <c r="AQ59" s="13">
        <f t="shared" si="13"/>
        <v>287.60750000000002</v>
      </c>
      <c r="AR59" s="21">
        <v>90</v>
      </c>
      <c r="AS59" s="69">
        <f t="shared" si="10"/>
        <v>178.51500000000001</v>
      </c>
      <c r="AT59" s="72">
        <v>61.594202752851267</v>
      </c>
      <c r="AU59" s="65"/>
    </row>
    <row r="60" spans="1:47" x14ac:dyDescent="0.25">
      <c r="A60" s="60">
        <v>40844</v>
      </c>
      <c r="B60" s="10">
        <v>0</v>
      </c>
      <c r="C60" s="11">
        <f t="shared" si="0"/>
        <v>0</v>
      </c>
      <c r="D60" s="10">
        <v>0</v>
      </c>
      <c r="E60" s="11">
        <f t="shared" si="0"/>
        <v>0</v>
      </c>
      <c r="F60" s="10">
        <v>0</v>
      </c>
      <c r="G60" s="11">
        <f t="shared" si="1"/>
        <v>0</v>
      </c>
      <c r="H60" s="13">
        <v>9</v>
      </c>
      <c r="I60" s="13">
        <f t="shared" si="2"/>
        <v>17.851500000000001</v>
      </c>
      <c r="J60" s="12">
        <v>6.06</v>
      </c>
      <c r="K60" s="13">
        <f t="shared" si="3"/>
        <v>12.020009999999999</v>
      </c>
      <c r="L60" s="33">
        <v>7.82</v>
      </c>
      <c r="M60" s="13">
        <f t="shared" si="4"/>
        <v>15.51097</v>
      </c>
      <c r="N60" s="12">
        <v>13.7</v>
      </c>
      <c r="O60" s="13">
        <f t="shared" si="5"/>
        <v>27.173949999999998</v>
      </c>
      <c r="P60" s="10">
        <v>0</v>
      </c>
      <c r="Q60" s="11">
        <f t="shared" si="6"/>
        <v>0</v>
      </c>
      <c r="R60" s="12">
        <v>24</v>
      </c>
      <c r="S60" s="13">
        <f t="shared" si="7"/>
        <v>47.603999999999999</v>
      </c>
      <c r="T60" s="12">
        <v>24</v>
      </c>
      <c r="U60" s="13">
        <f t="shared" si="8"/>
        <v>47.603999999999999</v>
      </c>
      <c r="V60" s="10">
        <v>0</v>
      </c>
      <c r="W60" s="11">
        <f t="shared" si="13"/>
        <v>0</v>
      </c>
      <c r="X60" s="20">
        <v>0</v>
      </c>
      <c r="Y60" s="11">
        <f t="shared" si="13"/>
        <v>0</v>
      </c>
      <c r="Z60" s="20">
        <v>0</v>
      </c>
      <c r="AA60" s="11">
        <f t="shared" si="13"/>
        <v>0</v>
      </c>
      <c r="AB60" s="20">
        <v>0</v>
      </c>
      <c r="AC60" s="11">
        <f t="shared" si="13"/>
        <v>0</v>
      </c>
      <c r="AD60" s="21">
        <v>6.36</v>
      </c>
      <c r="AE60" s="13">
        <f t="shared" si="13"/>
        <v>12.615060000000001</v>
      </c>
      <c r="AF60" s="20">
        <v>0</v>
      </c>
      <c r="AG60" s="11">
        <f t="shared" si="13"/>
        <v>0</v>
      </c>
      <c r="AH60" s="20">
        <v>0</v>
      </c>
      <c r="AI60" s="11">
        <f t="shared" si="13"/>
        <v>0</v>
      </c>
      <c r="AJ60" s="20">
        <v>0</v>
      </c>
      <c r="AK60" s="11">
        <f t="shared" si="13"/>
        <v>0</v>
      </c>
      <c r="AL60" s="20">
        <v>0</v>
      </c>
      <c r="AM60" s="11">
        <f t="shared" si="13"/>
        <v>0</v>
      </c>
      <c r="AN60" s="20">
        <v>0</v>
      </c>
      <c r="AO60" s="11">
        <f t="shared" si="13"/>
        <v>0</v>
      </c>
      <c r="AP60" s="21">
        <v>19</v>
      </c>
      <c r="AQ60" s="13">
        <f t="shared" si="13"/>
        <v>37.686500000000002</v>
      </c>
      <c r="AR60" s="21">
        <v>90</v>
      </c>
      <c r="AS60" s="69">
        <f t="shared" si="10"/>
        <v>178.51500000000001</v>
      </c>
      <c r="AT60" s="72">
        <v>61.453897944554839</v>
      </c>
      <c r="AU60" s="65"/>
    </row>
    <row r="61" spans="1:47" x14ac:dyDescent="0.25">
      <c r="A61" s="60">
        <v>40845</v>
      </c>
      <c r="B61" s="10">
        <v>0</v>
      </c>
      <c r="C61" s="11">
        <f t="shared" si="0"/>
        <v>0</v>
      </c>
      <c r="D61" s="10">
        <v>0</v>
      </c>
      <c r="E61" s="11">
        <f t="shared" si="0"/>
        <v>0</v>
      </c>
      <c r="F61" s="10">
        <v>0</v>
      </c>
      <c r="G61" s="11">
        <f t="shared" si="1"/>
        <v>0</v>
      </c>
      <c r="H61" s="13">
        <v>9</v>
      </c>
      <c r="I61" s="13">
        <f t="shared" si="2"/>
        <v>17.851500000000001</v>
      </c>
      <c r="J61" s="12">
        <v>4.29</v>
      </c>
      <c r="K61" s="13">
        <f t="shared" si="3"/>
        <v>8.5092150000000011</v>
      </c>
      <c r="L61" s="33">
        <v>7.44</v>
      </c>
      <c r="M61" s="13">
        <f t="shared" si="4"/>
        <v>14.757240000000001</v>
      </c>
      <c r="N61" s="12">
        <v>12.9</v>
      </c>
      <c r="O61" s="13">
        <f t="shared" si="5"/>
        <v>25.587150000000001</v>
      </c>
      <c r="P61" s="10">
        <v>0</v>
      </c>
      <c r="Q61" s="11">
        <f t="shared" si="6"/>
        <v>0</v>
      </c>
      <c r="R61" s="12">
        <v>22.6</v>
      </c>
      <c r="S61" s="13">
        <f t="shared" si="7"/>
        <v>44.827100000000002</v>
      </c>
      <c r="T61" s="12">
        <v>22.6</v>
      </c>
      <c r="U61" s="13">
        <f t="shared" si="8"/>
        <v>44.827100000000002</v>
      </c>
      <c r="V61" s="10">
        <v>0</v>
      </c>
      <c r="W61" s="11">
        <f t="shared" si="13"/>
        <v>0</v>
      </c>
      <c r="X61" s="20">
        <v>0</v>
      </c>
      <c r="Y61" s="11">
        <f t="shared" si="13"/>
        <v>0</v>
      </c>
      <c r="Z61" s="20">
        <v>0</v>
      </c>
      <c r="AA61" s="11">
        <f t="shared" si="13"/>
        <v>0</v>
      </c>
      <c r="AB61" s="20">
        <v>0</v>
      </c>
      <c r="AC61" s="11">
        <f t="shared" si="13"/>
        <v>0</v>
      </c>
      <c r="AD61" s="21">
        <v>6.36</v>
      </c>
      <c r="AE61" s="13">
        <f t="shared" si="13"/>
        <v>12.615060000000001</v>
      </c>
      <c r="AF61" s="20">
        <v>0</v>
      </c>
      <c r="AG61" s="11">
        <f t="shared" si="13"/>
        <v>0</v>
      </c>
      <c r="AH61" s="20">
        <v>0</v>
      </c>
      <c r="AI61" s="11">
        <f t="shared" si="13"/>
        <v>0</v>
      </c>
      <c r="AJ61" s="20">
        <v>0</v>
      </c>
      <c r="AK61" s="11">
        <f t="shared" si="13"/>
        <v>0</v>
      </c>
      <c r="AL61" s="20">
        <v>0</v>
      </c>
      <c r="AM61" s="11">
        <f t="shared" si="13"/>
        <v>0</v>
      </c>
      <c r="AN61" s="20">
        <v>0</v>
      </c>
      <c r="AO61" s="11">
        <f t="shared" si="13"/>
        <v>0</v>
      </c>
      <c r="AP61" s="20">
        <v>0</v>
      </c>
      <c r="AQ61" s="11">
        <f t="shared" si="13"/>
        <v>0</v>
      </c>
      <c r="AR61" s="21">
        <v>90</v>
      </c>
      <c r="AS61" s="69">
        <f t="shared" si="10"/>
        <v>178.51500000000001</v>
      </c>
      <c r="AT61" s="72">
        <v>61.481898260983748</v>
      </c>
      <c r="AU61" s="65"/>
    </row>
    <row r="62" spans="1:47" x14ac:dyDescent="0.25">
      <c r="A62" s="60">
        <v>40846</v>
      </c>
      <c r="B62" s="10">
        <v>0</v>
      </c>
      <c r="C62" s="11">
        <f t="shared" si="0"/>
        <v>0</v>
      </c>
      <c r="D62" s="10">
        <v>0</v>
      </c>
      <c r="E62" s="11">
        <f t="shared" si="0"/>
        <v>0</v>
      </c>
      <c r="F62" s="10">
        <v>0</v>
      </c>
      <c r="G62" s="11">
        <f t="shared" si="1"/>
        <v>0</v>
      </c>
      <c r="H62" s="13">
        <v>9</v>
      </c>
      <c r="I62" s="13">
        <f t="shared" si="2"/>
        <v>17.851500000000001</v>
      </c>
      <c r="J62" s="10">
        <v>0</v>
      </c>
      <c r="K62" s="11">
        <f t="shared" si="3"/>
        <v>0</v>
      </c>
      <c r="L62" s="33">
        <v>6.9</v>
      </c>
      <c r="M62" s="13">
        <f t="shared" si="4"/>
        <v>13.686150000000001</v>
      </c>
      <c r="N62" s="12">
        <v>11.4</v>
      </c>
      <c r="O62" s="13">
        <f t="shared" si="5"/>
        <v>22.611900000000002</v>
      </c>
      <c r="P62" s="10">
        <v>0</v>
      </c>
      <c r="Q62" s="11">
        <f t="shared" si="6"/>
        <v>0</v>
      </c>
      <c r="R62" s="12">
        <v>20.3</v>
      </c>
      <c r="S62" s="13">
        <f t="shared" si="7"/>
        <v>40.265050000000002</v>
      </c>
      <c r="T62" s="12">
        <v>20.3</v>
      </c>
      <c r="U62" s="13">
        <f t="shared" si="8"/>
        <v>40.265050000000002</v>
      </c>
      <c r="V62" s="10">
        <v>0</v>
      </c>
      <c r="W62" s="11">
        <f t="shared" si="13"/>
        <v>0</v>
      </c>
      <c r="X62" s="20">
        <v>0</v>
      </c>
      <c r="Y62" s="11">
        <f t="shared" si="13"/>
        <v>0</v>
      </c>
      <c r="Z62" s="20">
        <v>0</v>
      </c>
      <c r="AA62" s="11">
        <f t="shared" si="13"/>
        <v>0</v>
      </c>
      <c r="AB62" s="20">
        <v>0</v>
      </c>
      <c r="AC62" s="11">
        <f t="shared" si="13"/>
        <v>0</v>
      </c>
      <c r="AD62" s="21">
        <v>5.82</v>
      </c>
      <c r="AE62" s="13">
        <f t="shared" si="13"/>
        <v>11.543970000000002</v>
      </c>
      <c r="AF62" s="20">
        <v>0</v>
      </c>
      <c r="AG62" s="11">
        <f t="shared" si="13"/>
        <v>0</v>
      </c>
      <c r="AH62" s="20">
        <v>0</v>
      </c>
      <c r="AI62" s="11">
        <f t="shared" si="13"/>
        <v>0</v>
      </c>
      <c r="AJ62" s="20">
        <v>0</v>
      </c>
      <c r="AK62" s="11">
        <f t="shared" si="13"/>
        <v>0</v>
      </c>
      <c r="AL62" s="20">
        <v>0</v>
      </c>
      <c r="AM62" s="11">
        <f t="shared" si="13"/>
        <v>0</v>
      </c>
      <c r="AN62" s="20">
        <v>0</v>
      </c>
      <c r="AO62" s="11">
        <f t="shared" si="13"/>
        <v>0</v>
      </c>
      <c r="AP62" s="20">
        <v>0</v>
      </c>
      <c r="AQ62" s="11">
        <f t="shared" si="13"/>
        <v>0</v>
      </c>
      <c r="AR62" s="21">
        <v>90</v>
      </c>
      <c r="AS62" s="69">
        <f t="shared" si="10"/>
        <v>178.51500000000001</v>
      </c>
      <c r="AT62" s="72">
        <v>63.098825381971629</v>
      </c>
      <c r="AU62" s="65"/>
    </row>
    <row r="63" spans="1:47" x14ac:dyDescent="0.25">
      <c r="A63" s="60">
        <v>40847</v>
      </c>
      <c r="B63" s="10">
        <v>0</v>
      </c>
      <c r="C63" s="11">
        <f t="shared" si="0"/>
        <v>0</v>
      </c>
      <c r="D63" s="10">
        <v>0</v>
      </c>
      <c r="E63" s="11">
        <f t="shared" si="0"/>
        <v>0</v>
      </c>
      <c r="F63" s="10">
        <v>0</v>
      </c>
      <c r="G63" s="11">
        <f t="shared" si="1"/>
        <v>0</v>
      </c>
      <c r="H63" s="13">
        <v>9</v>
      </c>
      <c r="I63" s="13">
        <f t="shared" si="2"/>
        <v>17.851500000000001</v>
      </c>
      <c r="J63" s="10">
        <v>0</v>
      </c>
      <c r="K63" s="11">
        <f t="shared" si="3"/>
        <v>0</v>
      </c>
      <c r="L63" s="33">
        <v>6.57</v>
      </c>
      <c r="M63" s="13">
        <f t="shared" si="4"/>
        <v>13.031595000000001</v>
      </c>
      <c r="N63" s="12">
        <v>10.199999999999999</v>
      </c>
      <c r="O63" s="13">
        <f t="shared" si="5"/>
        <v>20.2317</v>
      </c>
      <c r="P63" s="10">
        <v>0</v>
      </c>
      <c r="Q63" s="11">
        <f t="shared" si="6"/>
        <v>0</v>
      </c>
      <c r="R63" s="12">
        <v>20.5</v>
      </c>
      <c r="S63" s="13">
        <f t="shared" si="7"/>
        <v>40.661749999999998</v>
      </c>
      <c r="T63" s="12">
        <v>20.5</v>
      </c>
      <c r="U63" s="13">
        <f t="shared" si="8"/>
        <v>40.661749999999998</v>
      </c>
      <c r="V63" s="10">
        <v>0</v>
      </c>
      <c r="W63" s="11">
        <f t="shared" si="13"/>
        <v>0</v>
      </c>
      <c r="X63" s="20">
        <v>0</v>
      </c>
      <c r="Y63" s="11">
        <f t="shared" si="13"/>
        <v>0</v>
      </c>
      <c r="Z63" s="20">
        <v>0</v>
      </c>
      <c r="AA63" s="11">
        <f t="shared" si="13"/>
        <v>0</v>
      </c>
      <c r="AB63" s="20">
        <v>0</v>
      </c>
      <c r="AC63" s="11">
        <f t="shared" si="13"/>
        <v>0</v>
      </c>
      <c r="AD63" s="21">
        <v>3.1</v>
      </c>
      <c r="AE63" s="13">
        <f t="shared" si="13"/>
        <v>6.1488500000000004</v>
      </c>
      <c r="AF63" s="20">
        <v>0</v>
      </c>
      <c r="AG63" s="11">
        <f t="shared" si="13"/>
        <v>0</v>
      </c>
      <c r="AH63" s="20">
        <v>0</v>
      </c>
      <c r="AI63" s="11">
        <f t="shared" si="13"/>
        <v>0</v>
      </c>
      <c r="AJ63" s="20">
        <v>0</v>
      </c>
      <c r="AK63" s="11">
        <f t="shared" si="13"/>
        <v>0</v>
      </c>
      <c r="AL63" s="20">
        <v>0</v>
      </c>
      <c r="AM63" s="11">
        <f t="shared" si="13"/>
        <v>0</v>
      </c>
      <c r="AN63" s="20">
        <v>0</v>
      </c>
      <c r="AO63" s="11">
        <f t="shared" si="13"/>
        <v>0</v>
      </c>
      <c r="AP63" s="20">
        <v>0</v>
      </c>
      <c r="AQ63" s="11">
        <f t="shared" si="13"/>
        <v>0</v>
      </c>
      <c r="AR63" s="21">
        <v>90</v>
      </c>
      <c r="AS63" s="69">
        <f t="shared" si="10"/>
        <v>178.51500000000001</v>
      </c>
      <c r="AT63" s="72">
        <v>64.803317154143059</v>
      </c>
      <c r="AU63" s="65"/>
    </row>
    <row r="64" spans="1:47" x14ac:dyDescent="0.25">
      <c r="A64" s="60">
        <v>40848</v>
      </c>
      <c r="B64" s="56">
        <v>0</v>
      </c>
      <c r="C64" s="11">
        <f t="shared" si="0"/>
        <v>0</v>
      </c>
      <c r="D64" s="58">
        <v>0</v>
      </c>
      <c r="E64" s="11">
        <f t="shared" si="0"/>
        <v>0</v>
      </c>
      <c r="F64" s="58">
        <v>0</v>
      </c>
      <c r="G64" s="11">
        <f t="shared" si="1"/>
        <v>0</v>
      </c>
      <c r="H64" s="13">
        <v>9</v>
      </c>
      <c r="I64" s="13">
        <f t="shared" si="2"/>
        <v>17.851500000000001</v>
      </c>
      <c r="J64" s="58">
        <v>0</v>
      </c>
      <c r="K64" s="11">
        <f t="shared" si="3"/>
        <v>0</v>
      </c>
      <c r="L64" s="33">
        <v>6.19</v>
      </c>
      <c r="M64" s="13">
        <f t="shared" si="4"/>
        <v>12.277865</v>
      </c>
      <c r="N64" s="59">
        <v>8.83</v>
      </c>
      <c r="O64" s="13">
        <f t="shared" si="5"/>
        <v>17.514305</v>
      </c>
      <c r="P64" s="58">
        <v>0</v>
      </c>
      <c r="Q64" s="22">
        <v>0</v>
      </c>
      <c r="R64" s="33">
        <v>20.5</v>
      </c>
      <c r="S64" s="13">
        <f t="shared" si="7"/>
        <v>40.661749999999998</v>
      </c>
      <c r="T64" s="33">
        <v>20.5</v>
      </c>
      <c r="U64" s="13">
        <f t="shared" si="8"/>
        <v>40.661749999999998</v>
      </c>
      <c r="V64" s="22">
        <v>0</v>
      </c>
      <c r="W64" s="11">
        <f t="shared" si="13"/>
        <v>0</v>
      </c>
      <c r="X64" s="20">
        <v>0</v>
      </c>
      <c r="Y64" s="11">
        <f t="shared" si="13"/>
        <v>0</v>
      </c>
      <c r="Z64" s="22">
        <v>0</v>
      </c>
      <c r="AA64" s="11">
        <f t="shared" si="13"/>
        <v>0</v>
      </c>
      <c r="AB64" s="22">
        <v>0</v>
      </c>
      <c r="AC64" s="11">
        <f t="shared" si="13"/>
        <v>0</v>
      </c>
      <c r="AD64" s="22">
        <v>0</v>
      </c>
      <c r="AE64" s="11">
        <f t="shared" si="13"/>
        <v>0</v>
      </c>
      <c r="AF64" s="22">
        <v>0</v>
      </c>
      <c r="AG64" s="11">
        <f t="shared" si="13"/>
        <v>0</v>
      </c>
      <c r="AH64" s="22">
        <v>0</v>
      </c>
      <c r="AI64" s="11">
        <f t="shared" si="13"/>
        <v>0</v>
      </c>
      <c r="AJ64" s="22">
        <v>0</v>
      </c>
      <c r="AK64" s="11">
        <f t="shared" si="13"/>
        <v>0</v>
      </c>
      <c r="AL64" s="22">
        <v>0</v>
      </c>
      <c r="AM64" s="11">
        <f t="shared" si="13"/>
        <v>0</v>
      </c>
      <c r="AN64" s="22">
        <v>0</v>
      </c>
      <c r="AO64" s="11">
        <f t="shared" si="13"/>
        <v>0</v>
      </c>
      <c r="AP64" s="22">
        <v>0</v>
      </c>
      <c r="AQ64" s="11">
        <f t="shared" si="13"/>
        <v>0</v>
      </c>
      <c r="AR64" s="33">
        <v>90</v>
      </c>
      <c r="AS64" s="69">
        <f t="shared" si="10"/>
        <v>178.51500000000001</v>
      </c>
      <c r="AT64" s="72">
        <v>62.386510522295225</v>
      </c>
      <c r="AU64" s="65"/>
    </row>
    <row r="65" spans="1:47" x14ac:dyDescent="0.25">
      <c r="A65" s="60">
        <v>40849</v>
      </c>
      <c r="B65" s="22">
        <v>0</v>
      </c>
      <c r="C65" s="11">
        <f t="shared" ref="C65:C77" si="14">B65*1.9835</f>
        <v>0</v>
      </c>
      <c r="D65" s="22">
        <v>0</v>
      </c>
      <c r="E65" s="11">
        <f t="shared" ref="E65:E77" si="15">D65*1.9835</f>
        <v>0</v>
      </c>
      <c r="F65" s="22">
        <v>0</v>
      </c>
      <c r="G65" s="11">
        <f t="shared" si="1"/>
        <v>0</v>
      </c>
      <c r="H65" s="13">
        <v>9</v>
      </c>
      <c r="I65" s="13">
        <f t="shared" si="2"/>
        <v>17.851500000000001</v>
      </c>
      <c r="J65" s="22">
        <v>0</v>
      </c>
      <c r="K65" s="11">
        <f t="shared" si="3"/>
        <v>0</v>
      </c>
      <c r="L65" s="33">
        <v>6.33</v>
      </c>
      <c r="M65" s="13">
        <f t="shared" si="4"/>
        <v>12.555555</v>
      </c>
      <c r="N65" s="33">
        <v>3.23</v>
      </c>
      <c r="O65" s="13">
        <f t="shared" si="5"/>
        <v>6.4067050000000005</v>
      </c>
      <c r="P65" s="22">
        <v>0</v>
      </c>
      <c r="Q65" s="22">
        <v>0</v>
      </c>
      <c r="R65" s="33">
        <v>23.6</v>
      </c>
      <c r="S65" s="13">
        <f t="shared" si="7"/>
        <v>46.810600000000001</v>
      </c>
      <c r="T65" s="33">
        <v>23.6</v>
      </c>
      <c r="U65" s="13">
        <f t="shared" si="8"/>
        <v>46.810600000000001</v>
      </c>
      <c r="V65" s="22">
        <v>0</v>
      </c>
      <c r="W65" s="11">
        <f t="shared" si="13"/>
        <v>0</v>
      </c>
      <c r="X65" s="22">
        <v>0</v>
      </c>
      <c r="Y65" s="11">
        <f t="shared" si="13"/>
        <v>0</v>
      </c>
      <c r="Z65" s="22">
        <v>0</v>
      </c>
      <c r="AA65" s="11">
        <f t="shared" si="13"/>
        <v>0</v>
      </c>
      <c r="AB65" s="22">
        <v>0</v>
      </c>
      <c r="AC65" s="11">
        <f t="shared" si="13"/>
        <v>0</v>
      </c>
      <c r="AD65" s="22">
        <v>0</v>
      </c>
      <c r="AE65" s="11">
        <f t="shared" si="13"/>
        <v>0</v>
      </c>
      <c r="AF65" s="22">
        <v>0</v>
      </c>
      <c r="AG65" s="11">
        <f t="shared" si="13"/>
        <v>0</v>
      </c>
      <c r="AH65" s="22">
        <v>0</v>
      </c>
      <c r="AI65" s="11">
        <f t="shared" si="13"/>
        <v>0</v>
      </c>
      <c r="AJ65" s="22">
        <v>0</v>
      </c>
      <c r="AK65" s="11">
        <f t="shared" si="13"/>
        <v>0</v>
      </c>
      <c r="AL65" s="22">
        <v>0</v>
      </c>
      <c r="AM65" s="11">
        <f t="shared" si="13"/>
        <v>0</v>
      </c>
      <c r="AN65" s="22">
        <v>0</v>
      </c>
      <c r="AO65" s="11">
        <f t="shared" si="13"/>
        <v>0</v>
      </c>
      <c r="AP65" s="22">
        <v>0</v>
      </c>
      <c r="AQ65" s="11">
        <f t="shared" si="13"/>
        <v>0</v>
      </c>
      <c r="AR65" s="33">
        <v>90</v>
      </c>
      <c r="AS65" s="69">
        <f t="shared" si="10"/>
        <v>178.51500000000001</v>
      </c>
      <c r="AT65" s="72">
        <v>58.017582404346896</v>
      </c>
      <c r="AU65" s="65"/>
    </row>
    <row r="66" spans="1:47" x14ac:dyDescent="0.25">
      <c r="A66" s="60">
        <v>40850</v>
      </c>
      <c r="B66" s="22">
        <v>0</v>
      </c>
      <c r="C66" s="11">
        <f t="shared" si="14"/>
        <v>0</v>
      </c>
      <c r="D66" s="22">
        <v>0</v>
      </c>
      <c r="E66" s="11">
        <f t="shared" si="15"/>
        <v>0</v>
      </c>
      <c r="F66" s="22">
        <v>0</v>
      </c>
      <c r="G66" s="11">
        <f t="shared" si="1"/>
        <v>0</v>
      </c>
      <c r="H66" s="13">
        <v>9</v>
      </c>
      <c r="I66" s="13">
        <f t="shared" si="2"/>
        <v>17.851500000000001</v>
      </c>
      <c r="J66" s="22">
        <v>0</v>
      </c>
      <c r="K66" s="11">
        <f t="shared" si="3"/>
        <v>0</v>
      </c>
      <c r="L66" s="33">
        <v>6.85</v>
      </c>
      <c r="M66" s="13">
        <f t="shared" si="4"/>
        <v>13.586974999999999</v>
      </c>
      <c r="N66" s="22">
        <v>0</v>
      </c>
      <c r="O66" s="11">
        <f t="shared" si="5"/>
        <v>0</v>
      </c>
      <c r="P66" s="22">
        <v>0</v>
      </c>
      <c r="Q66" s="22">
        <v>0</v>
      </c>
      <c r="R66" s="33">
        <v>25.3</v>
      </c>
      <c r="S66" s="13">
        <f t="shared" si="7"/>
        <v>50.182549999999999</v>
      </c>
      <c r="T66" s="33">
        <v>25.3</v>
      </c>
      <c r="U66" s="13">
        <f t="shared" si="8"/>
        <v>50.182549999999999</v>
      </c>
      <c r="V66" s="22">
        <v>0</v>
      </c>
      <c r="W66" s="11">
        <f t="shared" si="13"/>
        <v>0</v>
      </c>
      <c r="X66" s="22">
        <v>0</v>
      </c>
      <c r="Y66" s="11">
        <f t="shared" si="13"/>
        <v>0</v>
      </c>
      <c r="Z66" s="22">
        <v>0</v>
      </c>
      <c r="AA66" s="11">
        <f t="shared" si="13"/>
        <v>0</v>
      </c>
      <c r="AB66" s="22">
        <v>0</v>
      </c>
      <c r="AC66" s="11">
        <f t="shared" si="13"/>
        <v>0</v>
      </c>
      <c r="AD66" s="22">
        <v>0</v>
      </c>
      <c r="AE66" s="11">
        <f t="shared" si="13"/>
        <v>0</v>
      </c>
      <c r="AF66" s="22">
        <v>0</v>
      </c>
      <c r="AG66" s="11">
        <f t="shared" si="13"/>
        <v>0</v>
      </c>
      <c r="AH66" s="22">
        <v>0</v>
      </c>
      <c r="AI66" s="11">
        <f t="shared" si="13"/>
        <v>0</v>
      </c>
      <c r="AJ66" s="22">
        <v>0</v>
      </c>
      <c r="AK66" s="11">
        <f t="shared" si="13"/>
        <v>0</v>
      </c>
      <c r="AL66" s="22">
        <v>0</v>
      </c>
      <c r="AM66" s="11">
        <f t="shared" si="13"/>
        <v>0</v>
      </c>
      <c r="AN66" s="22">
        <v>0</v>
      </c>
      <c r="AO66" s="11">
        <f t="shared" si="13"/>
        <v>0</v>
      </c>
      <c r="AP66" s="22">
        <v>0</v>
      </c>
      <c r="AQ66" s="11">
        <f t="shared" si="13"/>
        <v>0</v>
      </c>
      <c r="AR66" s="33">
        <v>90</v>
      </c>
      <c r="AS66" s="69">
        <f t="shared" si="10"/>
        <v>178.51500000000001</v>
      </c>
      <c r="AT66" s="72">
        <v>58.537940716496983</v>
      </c>
      <c r="AU66" s="65"/>
    </row>
    <row r="67" spans="1:47" x14ac:dyDescent="0.25">
      <c r="A67" s="60">
        <v>40851</v>
      </c>
      <c r="B67" s="22">
        <v>0</v>
      </c>
      <c r="C67" s="11">
        <f t="shared" si="14"/>
        <v>0</v>
      </c>
      <c r="D67" s="22">
        <v>0</v>
      </c>
      <c r="E67" s="11">
        <f t="shared" si="15"/>
        <v>0</v>
      </c>
      <c r="F67" s="22">
        <v>0</v>
      </c>
      <c r="G67" s="11">
        <f t="shared" si="1"/>
        <v>0</v>
      </c>
      <c r="H67" s="13">
        <v>9</v>
      </c>
      <c r="I67" s="13">
        <f t="shared" si="2"/>
        <v>17.851500000000001</v>
      </c>
      <c r="J67" s="22">
        <v>0</v>
      </c>
      <c r="K67" s="11">
        <f t="shared" si="3"/>
        <v>0</v>
      </c>
      <c r="L67" s="33">
        <v>7.45</v>
      </c>
      <c r="M67" s="13">
        <f t="shared" si="4"/>
        <v>14.777075</v>
      </c>
      <c r="N67" s="22">
        <v>0</v>
      </c>
      <c r="O67" s="11">
        <f t="shared" si="5"/>
        <v>0</v>
      </c>
      <c r="P67" s="22">
        <v>0</v>
      </c>
      <c r="Q67" s="22">
        <v>0</v>
      </c>
      <c r="R67" s="33">
        <v>25.4</v>
      </c>
      <c r="S67" s="13">
        <f t="shared" si="7"/>
        <v>50.380899999999997</v>
      </c>
      <c r="T67" s="33">
        <v>25.4</v>
      </c>
      <c r="U67" s="13">
        <f t="shared" si="8"/>
        <v>50.380899999999997</v>
      </c>
      <c r="V67" s="22">
        <v>0</v>
      </c>
      <c r="W67" s="11">
        <f t="shared" si="13"/>
        <v>0</v>
      </c>
      <c r="X67" s="22">
        <v>0</v>
      </c>
      <c r="Y67" s="11">
        <f t="shared" si="13"/>
        <v>0</v>
      </c>
      <c r="Z67" s="22">
        <v>0</v>
      </c>
      <c r="AA67" s="11">
        <f t="shared" si="13"/>
        <v>0</v>
      </c>
      <c r="AB67" s="22">
        <v>0</v>
      </c>
      <c r="AC67" s="11">
        <f t="shared" si="13"/>
        <v>0</v>
      </c>
      <c r="AD67" s="22">
        <v>0</v>
      </c>
      <c r="AE67" s="11">
        <f t="shared" si="13"/>
        <v>0</v>
      </c>
      <c r="AF67" s="22">
        <v>0</v>
      </c>
      <c r="AG67" s="11">
        <f t="shared" si="13"/>
        <v>0</v>
      </c>
      <c r="AH67" s="22">
        <v>0</v>
      </c>
      <c r="AI67" s="11">
        <f t="shared" si="13"/>
        <v>0</v>
      </c>
      <c r="AJ67" s="22">
        <v>0</v>
      </c>
      <c r="AK67" s="11">
        <f t="shared" si="13"/>
        <v>0</v>
      </c>
      <c r="AL67" s="22">
        <v>0</v>
      </c>
      <c r="AM67" s="11">
        <f t="shared" si="13"/>
        <v>0</v>
      </c>
      <c r="AN67" s="22">
        <v>0</v>
      </c>
      <c r="AO67" s="11">
        <f t="shared" si="13"/>
        <v>0</v>
      </c>
      <c r="AP67" s="22">
        <v>0</v>
      </c>
      <c r="AQ67" s="11">
        <f t="shared" si="13"/>
        <v>0</v>
      </c>
      <c r="AR67" s="33">
        <v>90</v>
      </c>
      <c r="AS67" s="69">
        <f t="shared" si="10"/>
        <v>178.51500000000001</v>
      </c>
      <c r="AT67" s="72">
        <v>62.101692626284859</v>
      </c>
      <c r="AU67" s="65"/>
    </row>
    <row r="68" spans="1:47" x14ac:dyDescent="0.25">
      <c r="A68" s="60">
        <v>40852</v>
      </c>
      <c r="B68" s="22">
        <v>0</v>
      </c>
      <c r="C68" s="11">
        <f t="shared" si="14"/>
        <v>0</v>
      </c>
      <c r="D68" s="22">
        <v>0</v>
      </c>
      <c r="E68" s="11">
        <f t="shared" si="15"/>
        <v>0</v>
      </c>
      <c r="F68" s="22">
        <v>0</v>
      </c>
      <c r="G68" s="11">
        <f t="shared" ref="G68:G77" si="16">F68*1.9835</f>
        <v>0</v>
      </c>
      <c r="H68" s="13">
        <v>9</v>
      </c>
      <c r="I68" s="13">
        <f t="shared" ref="I68:I77" si="17">H68*1.9835</f>
        <v>17.851500000000001</v>
      </c>
      <c r="J68" s="22">
        <v>0</v>
      </c>
      <c r="K68" s="11">
        <f t="shared" ref="K68:K77" si="18">J68*1.9835</f>
        <v>0</v>
      </c>
      <c r="L68" s="33">
        <v>8.14</v>
      </c>
      <c r="M68" s="13">
        <f t="shared" ref="M68:M77" si="19">L68*1.9835</f>
        <v>16.145690000000002</v>
      </c>
      <c r="N68" s="22">
        <v>0</v>
      </c>
      <c r="O68" s="11">
        <f t="shared" ref="O68:O77" si="20">N68*1.9835</f>
        <v>0</v>
      </c>
      <c r="P68" s="22">
        <v>0</v>
      </c>
      <c r="Q68" s="22">
        <v>0</v>
      </c>
      <c r="R68" s="33">
        <v>24.6</v>
      </c>
      <c r="S68" s="13">
        <f t="shared" ref="S68:S77" si="21">R68*1.9835</f>
        <v>48.794100000000007</v>
      </c>
      <c r="T68" s="33">
        <v>24.6</v>
      </c>
      <c r="U68" s="13">
        <f t="shared" ref="U68:U77" si="22">T68*1.9835</f>
        <v>48.794100000000007</v>
      </c>
      <c r="V68" s="22">
        <v>0</v>
      </c>
      <c r="W68" s="11">
        <f t="shared" ref="W68:W77" si="23">V68*1.9835</f>
        <v>0</v>
      </c>
      <c r="X68" s="22">
        <v>0</v>
      </c>
      <c r="Y68" s="11">
        <f t="shared" ref="Y68:Y77" si="24">X68*1.9835</f>
        <v>0</v>
      </c>
      <c r="Z68" s="22">
        <v>0</v>
      </c>
      <c r="AA68" s="11">
        <f t="shared" ref="AA68:AA77" si="25">Z68*1.9835</f>
        <v>0</v>
      </c>
      <c r="AB68" s="22">
        <v>0</v>
      </c>
      <c r="AC68" s="11">
        <f t="shared" ref="AC68:AC77" si="26">AB68*1.9835</f>
        <v>0</v>
      </c>
      <c r="AD68" s="22">
        <v>0</v>
      </c>
      <c r="AE68" s="11">
        <f t="shared" ref="AE68:AE77" si="27">AD68*1.9835</f>
        <v>0</v>
      </c>
      <c r="AF68" s="22">
        <v>0</v>
      </c>
      <c r="AG68" s="11">
        <f t="shared" ref="AG68:AG77" si="28">AF68*1.9835</f>
        <v>0</v>
      </c>
      <c r="AH68" s="22">
        <v>0</v>
      </c>
      <c r="AI68" s="11">
        <f t="shared" ref="AI68:AI77" si="29">AH68*1.9835</f>
        <v>0</v>
      </c>
      <c r="AJ68" s="22">
        <v>0</v>
      </c>
      <c r="AK68" s="11">
        <f t="shared" ref="AK68:AK77" si="30">AJ68*1.9835</f>
        <v>0</v>
      </c>
      <c r="AL68" s="22">
        <v>0</v>
      </c>
      <c r="AM68" s="11">
        <f t="shared" ref="AM68:AM77" si="31">AL68*1.9835</f>
        <v>0</v>
      </c>
      <c r="AN68" s="22">
        <v>0</v>
      </c>
      <c r="AO68" s="11">
        <f t="shared" ref="AO68:AO77" si="32">AN68*1.9835</f>
        <v>0</v>
      </c>
      <c r="AP68" s="22">
        <v>0</v>
      </c>
      <c r="AQ68" s="11">
        <f t="shared" ref="AQ68:AQ77" si="33">AP68*1.9835</f>
        <v>0</v>
      </c>
      <c r="AR68" s="33">
        <v>93.5</v>
      </c>
      <c r="AS68" s="69">
        <f t="shared" ref="AS68:AS77" si="34">AR68*1.9835</f>
        <v>185.45725000000002</v>
      </c>
      <c r="AT68" s="72">
        <v>61.315469264666085</v>
      </c>
      <c r="AU68" s="65"/>
    </row>
    <row r="69" spans="1:47" x14ac:dyDescent="0.25">
      <c r="A69" s="60">
        <v>40853</v>
      </c>
      <c r="B69" s="22">
        <v>0</v>
      </c>
      <c r="C69" s="11">
        <f t="shared" si="14"/>
        <v>0</v>
      </c>
      <c r="D69" s="22">
        <v>0</v>
      </c>
      <c r="E69" s="11">
        <f t="shared" si="15"/>
        <v>0</v>
      </c>
      <c r="F69" s="22">
        <v>0</v>
      </c>
      <c r="G69" s="11">
        <f t="shared" si="16"/>
        <v>0</v>
      </c>
      <c r="H69" s="13">
        <v>10</v>
      </c>
      <c r="I69" s="13">
        <f t="shared" si="17"/>
        <v>19.835000000000001</v>
      </c>
      <c r="J69" s="22">
        <v>0</v>
      </c>
      <c r="K69" s="11">
        <f t="shared" si="18"/>
        <v>0</v>
      </c>
      <c r="L69" s="33">
        <v>8.8000000000000007</v>
      </c>
      <c r="M69" s="13">
        <f t="shared" si="19"/>
        <v>17.454800000000002</v>
      </c>
      <c r="N69" s="22">
        <v>0</v>
      </c>
      <c r="O69" s="11">
        <f t="shared" si="20"/>
        <v>0</v>
      </c>
      <c r="P69" s="22">
        <v>0</v>
      </c>
      <c r="Q69" s="22">
        <v>0</v>
      </c>
      <c r="R69" s="33">
        <v>24.4</v>
      </c>
      <c r="S69" s="13">
        <f t="shared" si="21"/>
        <v>48.397399999999998</v>
      </c>
      <c r="T69" s="33">
        <v>24.4</v>
      </c>
      <c r="U69" s="13">
        <f t="shared" si="22"/>
        <v>48.397399999999998</v>
      </c>
      <c r="V69" s="22">
        <v>0</v>
      </c>
      <c r="W69" s="11">
        <f t="shared" si="23"/>
        <v>0</v>
      </c>
      <c r="X69" s="22">
        <v>0</v>
      </c>
      <c r="Y69" s="11">
        <f t="shared" si="24"/>
        <v>0</v>
      </c>
      <c r="Z69" s="22">
        <v>0</v>
      </c>
      <c r="AA69" s="11">
        <f t="shared" si="25"/>
        <v>0</v>
      </c>
      <c r="AB69" s="22">
        <v>0</v>
      </c>
      <c r="AC69" s="11">
        <f t="shared" si="26"/>
        <v>0</v>
      </c>
      <c r="AD69" s="22">
        <v>0</v>
      </c>
      <c r="AE69" s="11">
        <f t="shared" si="27"/>
        <v>0</v>
      </c>
      <c r="AF69" s="22">
        <v>0</v>
      </c>
      <c r="AG69" s="11">
        <f t="shared" si="28"/>
        <v>0</v>
      </c>
      <c r="AH69" s="22">
        <v>0</v>
      </c>
      <c r="AI69" s="11">
        <f t="shared" si="29"/>
        <v>0</v>
      </c>
      <c r="AJ69" s="22">
        <v>0</v>
      </c>
      <c r="AK69" s="11">
        <f t="shared" si="30"/>
        <v>0</v>
      </c>
      <c r="AL69" s="22">
        <v>0</v>
      </c>
      <c r="AM69" s="11">
        <f t="shared" si="31"/>
        <v>0</v>
      </c>
      <c r="AN69" s="22">
        <v>0</v>
      </c>
      <c r="AO69" s="11">
        <f t="shared" si="32"/>
        <v>0</v>
      </c>
      <c r="AP69" s="22">
        <v>0</v>
      </c>
      <c r="AQ69" s="11">
        <f t="shared" si="33"/>
        <v>0</v>
      </c>
      <c r="AR69" s="33">
        <v>91.7</v>
      </c>
      <c r="AS69" s="69">
        <f t="shared" si="34"/>
        <v>181.88695000000001</v>
      </c>
      <c r="AT69" s="72">
        <v>58.999800028722312</v>
      </c>
      <c r="AU69" s="65"/>
    </row>
    <row r="70" spans="1:47" x14ac:dyDescent="0.25">
      <c r="A70" s="60">
        <v>40854</v>
      </c>
      <c r="B70" s="22">
        <v>0</v>
      </c>
      <c r="C70" s="11">
        <f t="shared" si="14"/>
        <v>0</v>
      </c>
      <c r="D70" s="22">
        <v>0</v>
      </c>
      <c r="E70" s="11">
        <f t="shared" si="15"/>
        <v>0</v>
      </c>
      <c r="F70" s="22">
        <v>0</v>
      </c>
      <c r="G70" s="11">
        <f t="shared" si="16"/>
        <v>0</v>
      </c>
      <c r="H70" s="13">
        <v>10</v>
      </c>
      <c r="I70" s="13">
        <f t="shared" si="17"/>
        <v>19.835000000000001</v>
      </c>
      <c r="J70" s="22">
        <v>0</v>
      </c>
      <c r="K70" s="11">
        <f t="shared" si="18"/>
        <v>0</v>
      </c>
      <c r="L70" s="33">
        <v>9.48</v>
      </c>
      <c r="M70" s="13">
        <f t="shared" si="19"/>
        <v>18.80358</v>
      </c>
      <c r="N70" s="22">
        <v>0</v>
      </c>
      <c r="O70" s="11">
        <f t="shared" si="20"/>
        <v>0</v>
      </c>
      <c r="P70" s="22">
        <v>0</v>
      </c>
      <c r="Q70" s="22">
        <v>0</v>
      </c>
      <c r="R70" s="33">
        <v>23.1</v>
      </c>
      <c r="S70" s="13">
        <f t="shared" si="21"/>
        <v>45.818850000000005</v>
      </c>
      <c r="T70" s="33">
        <v>23.1</v>
      </c>
      <c r="U70" s="13">
        <f t="shared" si="22"/>
        <v>45.818850000000005</v>
      </c>
      <c r="V70" s="22">
        <v>0</v>
      </c>
      <c r="W70" s="11">
        <f t="shared" si="23"/>
        <v>0</v>
      </c>
      <c r="X70" s="22">
        <v>0</v>
      </c>
      <c r="Y70" s="11">
        <f t="shared" si="24"/>
        <v>0</v>
      </c>
      <c r="Z70" s="22">
        <v>0</v>
      </c>
      <c r="AA70" s="11">
        <f t="shared" si="25"/>
        <v>0</v>
      </c>
      <c r="AB70" s="22">
        <v>0</v>
      </c>
      <c r="AC70" s="11">
        <f t="shared" si="26"/>
        <v>0</v>
      </c>
      <c r="AD70" s="22">
        <v>0</v>
      </c>
      <c r="AE70" s="11">
        <f t="shared" si="27"/>
        <v>0</v>
      </c>
      <c r="AF70" s="22">
        <v>0</v>
      </c>
      <c r="AG70" s="11">
        <f t="shared" si="28"/>
        <v>0</v>
      </c>
      <c r="AH70" s="22">
        <v>0</v>
      </c>
      <c r="AI70" s="11">
        <f t="shared" si="29"/>
        <v>0</v>
      </c>
      <c r="AJ70" s="22">
        <v>0</v>
      </c>
      <c r="AK70" s="11">
        <f t="shared" si="30"/>
        <v>0</v>
      </c>
      <c r="AL70" s="22">
        <v>0</v>
      </c>
      <c r="AM70" s="11">
        <f t="shared" si="31"/>
        <v>0</v>
      </c>
      <c r="AN70" s="22">
        <v>0</v>
      </c>
      <c r="AO70" s="11">
        <f t="shared" si="32"/>
        <v>0</v>
      </c>
      <c r="AP70" s="22">
        <v>0</v>
      </c>
      <c r="AQ70" s="11">
        <f t="shared" si="33"/>
        <v>0</v>
      </c>
      <c r="AR70" s="33">
        <v>91.5</v>
      </c>
      <c r="AS70" s="69">
        <f t="shared" si="34"/>
        <v>181.49025</v>
      </c>
      <c r="AT70" s="72">
        <v>58.501916700210622</v>
      </c>
      <c r="AU70" s="65"/>
    </row>
    <row r="71" spans="1:47" x14ac:dyDescent="0.25">
      <c r="A71" s="60">
        <v>40855</v>
      </c>
      <c r="B71" s="22">
        <v>0</v>
      </c>
      <c r="C71" s="11">
        <f t="shared" si="14"/>
        <v>0</v>
      </c>
      <c r="D71" s="22">
        <v>0</v>
      </c>
      <c r="E71" s="11">
        <f t="shared" si="15"/>
        <v>0</v>
      </c>
      <c r="F71" s="22">
        <v>0</v>
      </c>
      <c r="G71" s="11">
        <f t="shared" si="16"/>
        <v>0</v>
      </c>
      <c r="H71" s="11">
        <v>0</v>
      </c>
      <c r="I71" s="15">
        <f t="shared" si="17"/>
        <v>0</v>
      </c>
      <c r="J71" s="22">
        <v>0</v>
      </c>
      <c r="K71" s="11">
        <f t="shared" si="18"/>
        <v>0</v>
      </c>
      <c r="L71" s="33">
        <v>7.8</v>
      </c>
      <c r="M71" s="13">
        <f t="shared" si="19"/>
        <v>15.471299999999999</v>
      </c>
      <c r="N71" s="22">
        <v>0</v>
      </c>
      <c r="O71" s="11">
        <f t="shared" si="20"/>
        <v>0</v>
      </c>
      <c r="P71" s="22">
        <v>0</v>
      </c>
      <c r="Q71" s="22">
        <v>0</v>
      </c>
      <c r="R71" s="33">
        <v>20.100000000000001</v>
      </c>
      <c r="S71" s="13">
        <f t="shared" si="21"/>
        <v>39.868350000000007</v>
      </c>
      <c r="T71" s="33">
        <v>20.100000000000001</v>
      </c>
      <c r="U71" s="13">
        <f t="shared" si="22"/>
        <v>39.868350000000007</v>
      </c>
      <c r="V71" s="22">
        <v>0</v>
      </c>
      <c r="W71" s="11">
        <f t="shared" si="23"/>
        <v>0</v>
      </c>
      <c r="X71" s="22">
        <v>0</v>
      </c>
      <c r="Y71" s="11">
        <f t="shared" si="24"/>
        <v>0</v>
      </c>
      <c r="Z71" s="22">
        <v>0</v>
      </c>
      <c r="AA71" s="11">
        <f t="shared" si="25"/>
        <v>0</v>
      </c>
      <c r="AB71" s="22">
        <v>0</v>
      </c>
      <c r="AC71" s="11">
        <f t="shared" si="26"/>
        <v>0</v>
      </c>
      <c r="AD71" s="22">
        <v>0</v>
      </c>
      <c r="AE71" s="11">
        <f t="shared" si="27"/>
        <v>0</v>
      </c>
      <c r="AF71" s="22">
        <v>0</v>
      </c>
      <c r="AG71" s="11">
        <f t="shared" si="28"/>
        <v>0</v>
      </c>
      <c r="AH71" s="22">
        <v>0</v>
      </c>
      <c r="AI71" s="11">
        <f t="shared" si="29"/>
        <v>0</v>
      </c>
      <c r="AJ71" s="22">
        <v>0</v>
      </c>
      <c r="AK71" s="11">
        <f t="shared" si="30"/>
        <v>0</v>
      </c>
      <c r="AL71" s="22">
        <v>0</v>
      </c>
      <c r="AM71" s="11">
        <f t="shared" si="31"/>
        <v>0</v>
      </c>
      <c r="AN71" s="22">
        <v>0</v>
      </c>
      <c r="AO71" s="11">
        <f t="shared" si="32"/>
        <v>0</v>
      </c>
      <c r="AP71" s="22">
        <v>0</v>
      </c>
      <c r="AQ71" s="11">
        <f t="shared" si="33"/>
        <v>0</v>
      </c>
      <c r="AR71" s="33">
        <v>91.5</v>
      </c>
      <c r="AS71" s="69">
        <f t="shared" si="34"/>
        <v>181.49025</v>
      </c>
      <c r="AT71" s="72">
        <v>57.946386671284166</v>
      </c>
      <c r="AU71" s="65"/>
    </row>
    <row r="72" spans="1:47" x14ac:dyDescent="0.25">
      <c r="A72" s="60">
        <v>40856</v>
      </c>
      <c r="B72" s="22">
        <v>0</v>
      </c>
      <c r="C72" s="11">
        <f t="shared" si="14"/>
        <v>0</v>
      </c>
      <c r="D72" s="22">
        <v>0</v>
      </c>
      <c r="E72" s="11">
        <f t="shared" si="15"/>
        <v>0</v>
      </c>
      <c r="F72" s="22">
        <v>0</v>
      </c>
      <c r="G72" s="11">
        <f t="shared" si="16"/>
        <v>0</v>
      </c>
      <c r="H72" s="11">
        <v>0</v>
      </c>
      <c r="I72" s="15">
        <f t="shared" si="17"/>
        <v>0</v>
      </c>
      <c r="J72" s="22">
        <v>0</v>
      </c>
      <c r="K72" s="11">
        <f t="shared" si="18"/>
        <v>0</v>
      </c>
      <c r="L72" s="33">
        <v>10.3</v>
      </c>
      <c r="M72" s="13">
        <f t="shared" si="19"/>
        <v>20.430050000000001</v>
      </c>
      <c r="N72" s="22">
        <v>0</v>
      </c>
      <c r="O72" s="11">
        <f t="shared" si="20"/>
        <v>0</v>
      </c>
      <c r="P72" s="22">
        <v>0</v>
      </c>
      <c r="Q72" s="22">
        <v>0</v>
      </c>
      <c r="R72" s="33">
        <v>13.2</v>
      </c>
      <c r="S72" s="13">
        <f t="shared" si="21"/>
        <v>26.182199999999998</v>
      </c>
      <c r="T72" s="33">
        <v>13.2</v>
      </c>
      <c r="U72" s="13">
        <f t="shared" si="22"/>
        <v>26.182199999999998</v>
      </c>
      <c r="V72" s="22">
        <v>0</v>
      </c>
      <c r="W72" s="11">
        <f t="shared" si="23"/>
        <v>0</v>
      </c>
      <c r="X72" s="22">
        <v>0</v>
      </c>
      <c r="Y72" s="11">
        <f t="shared" si="24"/>
        <v>0</v>
      </c>
      <c r="Z72" s="22">
        <v>0</v>
      </c>
      <c r="AA72" s="11">
        <f t="shared" si="25"/>
        <v>0</v>
      </c>
      <c r="AB72" s="22">
        <v>0</v>
      </c>
      <c r="AC72" s="11">
        <f t="shared" si="26"/>
        <v>0</v>
      </c>
      <c r="AD72" s="22">
        <v>0</v>
      </c>
      <c r="AE72" s="11">
        <f t="shared" si="27"/>
        <v>0</v>
      </c>
      <c r="AF72" s="22">
        <v>0</v>
      </c>
      <c r="AG72" s="11">
        <f t="shared" si="28"/>
        <v>0</v>
      </c>
      <c r="AH72" s="22">
        <v>0</v>
      </c>
      <c r="AI72" s="11">
        <f t="shared" si="29"/>
        <v>0</v>
      </c>
      <c r="AJ72" s="22">
        <v>0</v>
      </c>
      <c r="AK72" s="11">
        <f t="shared" si="30"/>
        <v>0</v>
      </c>
      <c r="AL72" s="22">
        <v>0</v>
      </c>
      <c r="AM72" s="11">
        <f t="shared" si="31"/>
        <v>0</v>
      </c>
      <c r="AN72" s="22">
        <v>0</v>
      </c>
      <c r="AO72" s="11">
        <f t="shared" si="32"/>
        <v>0</v>
      </c>
      <c r="AP72" s="22">
        <v>0</v>
      </c>
      <c r="AQ72" s="11">
        <f t="shared" si="33"/>
        <v>0</v>
      </c>
      <c r="AR72" s="33">
        <v>90</v>
      </c>
      <c r="AS72" s="69">
        <f t="shared" si="34"/>
        <v>178.51500000000001</v>
      </c>
      <c r="AT72" s="72">
        <v>57.644456122319788</v>
      </c>
      <c r="AU72" s="65"/>
    </row>
    <row r="73" spans="1:47" x14ac:dyDescent="0.25">
      <c r="A73" s="60">
        <v>40857</v>
      </c>
      <c r="B73" s="22">
        <v>0</v>
      </c>
      <c r="C73" s="11">
        <f t="shared" si="14"/>
        <v>0</v>
      </c>
      <c r="D73" s="22">
        <v>0</v>
      </c>
      <c r="E73" s="11">
        <f t="shared" si="15"/>
        <v>0</v>
      </c>
      <c r="F73" s="22">
        <v>0</v>
      </c>
      <c r="G73" s="11">
        <f t="shared" si="16"/>
        <v>0</v>
      </c>
      <c r="H73" s="11">
        <v>0</v>
      </c>
      <c r="I73" s="15">
        <f t="shared" si="17"/>
        <v>0</v>
      </c>
      <c r="J73" s="22">
        <v>0</v>
      </c>
      <c r="K73" s="11">
        <f t="shared" si="18"/>
        <v>0</v>
      </c>
      <c r="L73" s="33">
        <v>9.27</v>
      </c>
      <c r="M73" s="13">
        <f t="shared" si="19"/>
        <v>18.387045000000001</v>
      </c>
      <c r="N73" s="22">
        <v>0</v>
      </c>
      <c r="O73" s="11">
        <f t="shared" si="20"/>
        <v>0</v>
      </c>
      <c r="P73" s="22">
        <v>0</v>
      </c>
      <c r="Q73" s="22">
        <v>0</v>
      </c>
      <c r="R73" s="22">
        <v>0</v>
      </c>
      <c r="S73" s="11">
        <f t="shared" si="21"/>
        <v>0</v>
      </c>
      <c r="T73" s="22">
        <v>0</v>
      </c>
      <c r="U73" s="11">
        <f t="shared" si="22"/>
        <v>0</v>
      </c>
      <c r="V73" s="22">
        <v>0</v>
      </c>
      <c r="W73" s="11">
        <f t="shared" si="23"/>
        <v>0</v>
      </c>
      <c r="X73" s="22">
        <v>0</v>
      </c>
      <c r="Y73" s="11">
        <f t="shared" si="24"/>
        <v>0</v>
      </c>
      <c r="Z73" s="22">
        <v>0</v>
      </c>
      <c r="AA73" s="11">
        <f t="shared" si="25"/>
        <v>0</v>
      </c>
      <c r="AB73" s="22">
        <v>0</v>
      </c>
      <c r="AC73" s="11">
        <f t="shared" si="26"/>
        <v>0</v>
      </c>
      <c r="AD73" s="22">
        <v>0</v>
      </c>
      <c r="AE73" s="11">
        <f t="shared" si="27"/>
        <v>0</v>
      </c>
      <c r="AF73" s="22">
        <v>0</v>
      </c>
      <c r="AG73" s="11">
        <f t="shared" si="28"/>
        <v>0</v>
      </c>
      <c r="AH73" s="22">
        <v>0</v>
      </c>
      <c r="AI73" s="11">
        <f t="shared" si="29"/>
        <v>0</v>
      </c>
      <c r="AJ73" s="22">
        <v>0</v>
      </c>
      <c r="AK73" s="11">
        <f t="shared" si="30"/>
        <v>0</v>
      </c>
      <c r="AL73" s="22">
        <v>0</v>
      </c>
      <c r="AM73" s="11">
        <f t="shared" si="31"/>
        <v>0</v>
      </c>
      <c r="AN73" s="22">
        <v>0</v>
      </c>
      <c r="AO73" s="11">
        <f t="shared" si="32"/>
        <v>0</v>
      </c>
      <c r="AP73" s="22">
        <v>0</v>
      </c>
      <c r="AQ73" s="11">
        <f t="shared" si="33"/>
        <v>0</v>
      </c>
      <c r="AR73" s="33">
        <v>90</v>
      </c>
      <c r="AS73" s="69">
        <f t="shared" si="34"/>
        <v>178.51500000000001</v>
      </c>
      <c r="AT73" s="72">
        <v>57.070659193075883</v>
      </c>
      <c r="AU73" s="65"/>
    </row>
    <row r="74" spans="1:47" x14ac:dyDescent="0.25">
      <c r="A74" s="60">
        <v>40858</v>
      </c>
      <c r="B74" s="22">
        <v>0</v>
      </c>
      <c r="C74" s="11">
        <f t="shared" si="14"/>
        <v>0</v>
      </c>
      <c r="D74" s="22">
        <v>0</v>
      </c>
      <c r="E74" s="11">
        <f t="shared" si="15"/>
        <v>0</v>
      </c>
      <c r="F74" s="22">
        <v>0</v>
      </c>
      <c r="G74" s="11">
        <f t="shared" si="16"/>
        <v>0</v>
      </c>
      <c r="H74" s="11">
        <v>0</v>
      </c>
      <c r="I74" s="15">
        <f t="shared" si="17"/>
        <v>0</v>
      </c>
      <c r="J74" s="22">
        <v>0</v>
      </c>
      <c r="K74" s="11">
        <f t="shared" si="18"/>
        <v>0</v>
      </c>
      <c r="L74" s="33">
        <v>7.31</v>
      </c>
      <c r="M74" s="13">
        <f t="shared" si="19"/>
        <v>14.499385</v>
      </c>
      <c r="N74" s="22">
        <v>0</v>
      </c>
      <c r="O74" s="11">
        <f t="shared" si="20"/>
        <v>0</v>
      </c>
      <c r="P74" s="22">
        <v>0</v>
      </c>
      <c r="Q74" s="22">
        <v>0</v>
      </c>
      <c r="R74" s="22">
        <v>0</v>
      </c>
      <c r="S74" s="11">
        <f t="shared" si="21"/>
        <v>0</v>
      </c>
      <c r="T74" s="22">
        <v>0</v>
      </c>
      <c r="U74" s="11">
        <f t="shared" si="22"/>
        <v>0</v>
      </c>
      <c r="V74" s="22">
        <v>0</v>
      </c>
      <c r="W74" s="11">
        <f t="shared" si="23"/>
        <v>0</v>
      </c>
      <c r="X74" s="22">
        <v>0</v>
      </c>
      <c r="Y74" s="11">
        <f t="shared" si="24"/>
        <v>0</v>
      </c>
      <c r="Z74" s="22">
        <v>0</v>
      </c>
      <c r="AA74" s="11">
        <f t="shared" si="25"/>
        <v>0</v>
      </c>
      <c r="AB74" s="22">
        <v>0</v>
      </c>
      <c r="AC74" s="11">
        <f t="shared" si="26"/>
        <v>0</v>
      </c>
      <c r="AD74" s="22">
        <v>0</v>
      </c>
      <c r="AE74" s="11">
        <f t="shared" si="27"/>
        <v>0</v>
      </c>
      <c r="AF74" s="22">
        <v>0</v>
      </c>
      <c r="AG74" s="11">
        <f t="shared" si="28"/>
        <v>0</v>
      </c>
      <c r="AH74" s="22">
        <v>0</v>
      </c>
      <c r="AI74" s="11">
        <f t="shared" si="29"/>
        <v>0</v>
      </c>
      <c r="AJ74" s="22">
        <v>0</v>
      </c>
      <c r="AK74" s="11">
        <f t="shared" si="30"/>
        <v>0</v>
      </c>
      <c r="AL74" s="22">
        <v>0</v>
      </c>
      <c r="AM74" s="11">
        <f t="shared" si="31"/>
        <v>0</v>
      </c>
      <c r="AN74" s="22">
        <v>0</v>
      </c>
      <c r="AO74" s="11">
        <f t="shared" si="32"/>
        <v>0</v>
      </c>
      <c r="AP74" s="22">
        <v>0</v>
      </c>
      <c r="AQ74" s="11">
        <f t="shared" si="33"/>
        <v>0</v>
      </c>
      <c r="AR74" s="33">
        <v>90</v>
      </c>
      <c r="AS74" s="69">
        <f t="shared" si="34"/>
        <v>178.51500000000001</v>
      </c>
      <c r="AT74" s="72">
        <v>57.17937693299239</v>
      </c>
      <c r="AU74" s="65"/>
    </row>
    <row r="75" spans="1:47" x14ac:dyDescent="0.25">
      <c r="A75" s="60">
        <v>40859</v>
      </c>
      <c r="B75" s="22">
        <v>0</v>
      </c>
      <c r="C75" s="11">
        <f t="shared" si="14"/>
        <v>0</v>
      </c>
      <c r="D75" s="22">
        <v>0</v>
      </c>
      <c r="E75" s="11">
        <f t="shared" si="15"/>
        <v>0</v>
      </c>
      <c r="F75" s="22">
        <v>0</v>
      </c>
      <c r="G75" s="11">
        <f t="shared" si="16"/>
        <v>0</v>
      </c>
      <c r="H75" s="11">
        <v>0</v>
      </c>
      <c r="I75" s="15">
        <f t="shared" si="17"/>
        <v>0</v>
      </c>
      <c r="J75" s="22">
        <v>0</v>
      </c>
      <c r="K75" s="11">
        <f t="shared" si="18"/>
        <v>0</v>
      </c>
      <c r="L75" s="33">
        <v>5.31</v>
      </c>
      <c r="M75" s="13">
        <f t="shared" si="19"/>
        <v>10.532385</v>
      </c>
      <c r="N75" s="22">
        <v>0</v>
      </c>
      <c r="O75" s="11">
        <f t="shared" si="20"/>
        <v>0</v>
      </c>
      <c r="P75" s="22">
        <v>0</v>
      </c>
      <c r="Q75" s="22">
        <v>0</v>
      </c>
      <c r="R75" s="22">
        <v>0</v>
      </c>
      <c r="S75" s="11">
        <f t="shared" si="21"/>
        <v>0</v>
      </c>
      <c r="T75" s="22">
        <v>0</v>
      </c>
      <c r="U75" s="11">
        <f t="shared" si="22"/>
        <v>0</v>
      </c>
      <c r="V75" s="22">
        <v>0</v>
      </c>
      <c r="W75" s="11">
        <f t="shared" si="23"/>
        <v>0</v>
      </c>
      <c r="X75" s="22">
        <v>0</v>
      </c>
      <c r="Y75" s="11">
        <f t="shared" si="24"/>
        <v>0</v>
      </c>
      <c r="Z75" s="22">
        <v>0</v>
      </c>
      <c r="AA75" s="11">
        <f t="shared" si="25"/>
        <v>0</v>
      </c>
      <c r="AB75" s="22">
        <v>0</v>
      </c>
      <c r="AC75" s="11">
        <f t="shared" si="26"/>
        <v>0</v>
      </c>
      <c r="AD75" s="22">
        <v>0</v>
      </c>
      <c r="AE75" s="11">
        <f t="shared" si="27"/>
        <v>0</v>
      </c>
      <c r="AF75" s="22">
        <v>0</v>
      </c>
      <c r="AG75" s="11">
        <f t="shared" si="28"/>
        <v>0</v>
      </c>
      <c r="AH75" s="22">
        <v>0</v>
      </c>
      <c r="AI75" s="11">
        <f t="shared" si="29"/>
        <v>0</v>
      </c>
      <c r="AJ75" s="22">
        <v>0</v>
      </c>
      <c r="AK75" s="11">
        <f t="shared" si="30"/>
        <v>0</v>
      </c>
      <c r="AL75" s="22">
        <v>0</v>
      </c>
      <c r="AM75" s="11">
        <f t="shared" si="31"/>
        <v>0</v>
      </c>
      <c r="AN75" s="22">
        <v>0</v>
      </c>
      <c r="AO75" s="11">
        <f t="shared" si="32"/>
        <v>0</v>
      </c>
      <c r="AP75" s="22">
        <v>0</v>
      </c>
      <c r="AQ75" s="11">
        <f t="shared" si="33"/>
        <v>0</v>
      </c>
      <c r="AR75" s="33">
        <v>80</v>
      </c>
      <c r="AS75" s="69">
        <f t="shared" si="34"/>
        <v>158.68</v>
      </c>
      <c r="AT75" s="72">
        <v>57.016429977996474</v>
      </c>
      <c r="AU75" s="65"/>
    </row>
    <row r="76" spans="1:47" x14ac:dyDescent="0.25">
      <c r="A76" s="60">
        <v>40860</v>
      </c>
      <c r="B76" s="22">
        <v>0</v>
      </c>
      <c r="C76" s="11">
        <f t="shared" si="14"/>
        <v>0</v>
      </c>
      <c r="D76" s="22">
        <v>0</v>
      </c>
      <c r="E76" s="11">
        <f t="shared" si="15"/>
        <v>0</v>
      </c>
      <c r="F76" s="22">
        <v>0</v>
      </c>
      <c r="G76" s="11">
        <f t="shared" si="16"/>
        <v>0</v>
      </c>
      <c r="H76" s="11">
        <v>0</v>
      </c>
      <c r="I76" s="15">
        <f t="shared" si="17"/>
        <v>0</v>
      </c>
      <c r="J76" s="22">
        <v>0</v>
      </c>
      <c r="K76" s="11">
        <f t="shared" si="18"/>
        <v>0</v>
      </c>
      <c r="L76" s="22">
        <v>0</v>
      </c>
      <c r="M76" s="15">
        <f t="shared" si="19"/>
        <v>0</v>
      </c>
      <c r="N76" s="22">
        <v>0</v>
      </c>
      <c r="O76" s="11">
        <f t="shared" si="20"/>
        <v>0</v>
      </c>
      <c r="P76" s="22">
        <v>0</v>
      </c>
      <c r="Q76" s="22">
        <v>0</v>
      </c>
      <c r="R76" s="22">
        <v>0</v>
      </c>
      <c r="S76" s="11">
        <f t="shared" si="21"/>
        <v>0</v>
      </c>
      <c r="T76" s="22">
        <v>0</v>
      </c>
      <c r="U76" s="11">
        <f t="shared" si="22"/>
        <v>0</v>
      </c>
      <c r="V76" s="22">
        <v>0</v>
      </c>
      <c r="W76" s="11">
        <f t="shared" si="23"/>
        <v>0</v>
      </c>
      <c r="X76" s="22">
        <v>0</v>
      </c>
      <c r="Y76" s="11">
        <f t="shared" si="24"/>
        <v>0</v>
      </c>
      <c r="Z76" s="22">
        <v>0</v>
      </c>
      <c r="AA76" s="11">
        <f t="shared" si="25"/>
        <v>0</v>
      </c>
      <c r="AB76" s="22">
        <v>0</v>
      </c>
      <c r="AC76" s="11">
        <f t="shared" si="26"/>
        <v>0</v>
      </c>
      <c r="AD76" s="22">
        <v>0</v>
      </c>
      <c r="AE76" s="11">
        <f t="shared" si="27"/>
        <v>0</v>
      </c>
      <c r="AF76" s="22">
        <v>0</v>
      </c>
      <c r="AG76" s="11">
        <f t="shared" si="28"/>
        <v>0</v>
      </c>
      <c r="AH76" s="22">
        <v>0</v>
      </c>
      <c r="AI76" s="11">
        <f t="shared" si="29"/>
        <v>0</v>
      </c>
      <c r="AJ76" s="22">
        <v>0</v>
      </c>
      <c r="AK76" s="11">
        <f t="shared" si="30"/>
        <v>0</v>
      </c>
      <c r="AL76" s="22">
        <v>0</v>
      </c>
      <c r="AM76" s="11">
        <f t="shared" si="31"/>
        <v>0</v>
      </c>
      <c r="AN76" s="22">
        <v>0</v>
      </c>
      <c r="AO76" s="11">
        <f t="shared" si="32"/>
        <v>0</v>
      </c>
      <c r="AP76" s="22">
        <v>0</v>
      </c>
      <c r="AQ76" s="11">
        <f t="shared" si="33"/>
        <v>0</v>
      </c>
      <c r="AR76" s="33">
        <v>80</v>
      </c>
      <c r="AS76" s="69">
        <f t="shared" si="34"/>
        <v>158.68</v>
      </c>
      <c r="AT76" s="72">
        <v>57.09871594709896</v>
      </c>
      <c r="AU76" s="65"/>
    </row>
    <row r="77" spans="1:47" x14ac:dyDescent="0.25">
      <c r="A77" s="60">
        <v>40861</v>
      </c>
      <c r="B77" s="22">
        <v>0</v>
      </c>
      <c r="C77" s="11">
        <f t="shared" si="14"/>
        <v>0</v>
      </c>
      <c r="D77" s="22">
        <v>0</v>
      </c>
      <c r="E77" s="11">
        <f t="shared" si="15"/>
        <v>0</v>
      </c>
      <c r="F77" s="22">
        <v>0</v>
      </c>
      <c r="G77" s="11">
        <f t="shared" si="16"/>
        <v>0</v>
      </c>
      <c r="H77" s="11">
        <v>0</v>
      </c>
      <c r="I77" s="15">
        <f t="shared" si="17"/>
        <v>0</v>
      </c>
      <c r="J77" s="22">
        <v>0</v>
      </c>
      <c r="K77" s="11">
        <f t="shared" si="18"/>
        <v>0</v>
      </c>
      <c r="L77" s="22">
        <v>0</v>
      </c>
      <c r="M77" s="15">
        <f t="shared" si="19"/>
        <v>0</v>
      </c>
      <c r="N77" s="22">
        <v>0</v>
      </c>
      <c r="O77" s="11">
        <f t="shared" si="20"/>
        <v>0</v>
      </c>
      <c r="P77" s="22">
        <v>0</v>
      </c>
      <c r="Q77" s="22">
        <v>0</v>
      </c>
      <c r="R77" s="22">
        <v>0</v>
      </c>
      <c r="S77" s="11">
        <f t="shared" si="21"/>
        <v>0</v>
      </c>
      <c r="T77" s="22">
        <v>0</v>
      </c>
      <c r="U77" s="11">
        <f t="shared" si="22"/>
        <v>0</v>
      </c>
      <c r="V77" s="22">
        <v>0</v>
      </c>
      <c r="W77" s="11">
        <f t="shared" si="23"/>
        <v>0</v>
      </c>
      <c r="X77" s="22">
        <v>0</v>
      </c>
      <c r="Y77" s="11">
        <f t="shared" si="24"/>
        <v>0</v>
      </c>
      <c r="Z77" s="22">
        <v>0</v>
      </c>
      <c r="AA77" s="11">
        <f t="shared" si="25"/>
        <v>0</v>
      </c>
      <c r="AB77" s="22">
        <v>0</v>
      </c>
      <c r="AC77" s="11">
        <f t="shared" si="26"/>
        <v>0</v>
      </c>
      <c r="AD77" s="22">
        <v>0</v>
      </c>
      <c r="AE77" s="11">
        <f t="shared" si="27"/>
        <v>0</v>
      </c>
      <c r="AF77" s="22">
        <v>0</v>
      </c>
      <c r="AG77" s="11">
        <f t="shared" si="28"/>
        <v>0</v>
      </c>
      <c r="AH77" s="22">
        <v>0</v>
      </c>
      <c r="AI77" s="11">
        <f t="shared" si="29"/>
        <v>0</v>
      </c>
      <c r="AJ77" s="22">
        <v>0</v>
      </c>
      <c r="AK77" s="11">
        <f t="shared" si="30"/>
        <v>0</v>
      </c>
      <c r="AL77" s="22">
        <v>0</v>
      </c>
      <c r="AM77" s="11">
        <f t="shared" si="31"/>
        <v>0</v>
      </c>
      <c r="AN77" s="22">
        <v>0</v>
      </c>
      <c r="AO77" s="11">
        <f t="shared" si="32"/>
        <v>0</v>
      </c>
      <c r="AP77" s="22">
        <v>0</v>
      </c>
      <c r="AQ77" s="11">
        <f t="shared" si="33"/>
        <v>0</v>
      </c>
      <c r="AR77" s="33">
        <v>80</v>
      </c>
      <c r="AS77" s="69">
        <f t="shared" si="34"/>
        <v>158.68</v>
      </c>
      <c r="AT77" s="72">
        <v>56.935015407476101</v>
      </c>
      <c r="AU77" s="65"/>
    </row>
    <row r="78" spans="1:47" x14ac:dyDescent="0.25">
      <c r="A78" s="71">
        <v>40862</v>
      </c>
      <c r="B78" s="72"/>
      <c r="C78" s="217" t="s">
        <v>103</v>
      </c>
      <c r="D78" s="217"/>
      <c r="E78" s="217"/>
      <c r="F78" s="217"/>
      <c r="G78" s="217"/>
      <c r="H78" s="217"/>
      <c r="I78" s="217"/>
      <c r="J78" s="217"/>
      <c r="K78" s="217"/>
      <c r="L78" s="217"/>
      <c r="M78" s="217"/>
      <c r="N78" s="217"/>
      <c r="O78" s="217"/>
      <c r="P78" s="217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  <c r="AH78" s="65"/>
      <c r="AI78" s="65"/>
      <c r="AJ78" s="65"/>
      <c r="AK78" s="65"/>
      <c r="AL78" s="65"/>
      <c r="AM78" s="65"/>
      <c r="AN78" s="65"/>
      <c r="AO78" s="65"/>
      <c r="AP78" s="65"/>
      <c r="AQ78" s="65"/>
      <c r="AR78" s="65"/>
      <c r="AS78" s="65"/>
      <c r="AT78" s="72">
        <v>57.016343541410585</v>
      </c>
      <c r="AU78" s="65"/>
    </row>
    <row r="79" spans="1:47" x14ac:dyDescent="0.25">
      <c r="A79" s="73">
        <v>40863</v>
      </c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  <c r="AT79" s="72">
        <v>57.124974844741182</v>
      </c>
      <c r="AU79" s="65"/>
    </row>
    <row r="80" spans="1:47" x14ac:dyDescent="0.25">
      <c r="A80" s="73">
        <v>40864</v>
      </c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  <c r="AI80" s="65"/>
      <c r="AJ80" s="65"/>
      <c r="AK80" s="65"/>
      <c r="AL80" s="65"/>
      <c r="AM80" s="65"/>
      <c r="AN80" s="65"/>
      <c r="AO80" s="65"/>
      <c r="AP80" s="65"/>
      <c r="AQ80" s="65"/>
      <c r="AR80" s="65"/>
      <c r="AS80" s="65"/>
      <c r="AT80" s="72">
        <v>58.195215032976613</v>
      </c>
      <c r="AU80" s="65"/>
    </row>
    <row r="81" spans="1:47" x14ac:dyDescent="0.25">
      <c r="A81" s="73">
        <v>40865</v>
      </c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65"/>
      <c r="AS81" s="65"/>
      <c r="AT81" s="72">
        <v>57.726101411600681</v>
      </c>
      <c r="AU81" s="65"/>
    </row>
    <row r="82" spans="1:47" x14ac:dyDescent="0.25">
      <c r="A82" s="73">
        <v>40866</v>
      </c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5"/>
      <c r="AR82" s="65"/>
      <c r="AS82" s="65"/>
      <c r="AT82" s="72">
        <v>57.919486733477079</v>
      </c>
      <c r="AU82" s="65"/>
    </row>
    <row r="83" spans="1:47" x14ac:dyDescent="0.25">
      <c r="A83" s="73">
        <v>40867</v>
      </c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65"/>
      <c r="AO83" s="65"/>
      <c r="AP83" s="65"/>
      <c r="AQ83" s="65"/>
      <c r="AR83" s="65"/>
      <c r="AS83" s="65"/>
      <c r="AT83" s="72">
        <v>57.806820552579126</v>
      </c>
      <c r="AU83" s="65"/>
    </row>
    <row r="84" spans="1:47" x14ac:dyDescent="0.25">
      <c r="A84" s="73">
        <v>40868</v>
      </c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  <c r="AI84" s="65"/>
      <c r="AJ84" s="65"/>
      <c r="AK84" s="65"/>
      <c r="AL84" s="65"/>
      <c r="AM84" s="65"/>
      <c r="AN84" s="65"/>
      <c r="AO84" s="65"/>
      <c r="AP84" s="65"/>
      <c r="AQ84" s="65"/>
      <c r="AR84" s="65"/>
      <c r="AS84" s="65"/>
      <c r="AT84" s="72">
        <v>58.000759947340065</v>
      </c>
      <c r="AU84" s="65"/>
    </row>
    <row r="85" spans="1:47" x14ac:dyDescent="0.25">
      <c r="A85" s="73">
        <v>40869</v>
      </c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  <c r="AD85" s="65"/>
      <c r="AE85" s="65"/>
      <c r="AF85" s="65"/>
      <c r="AG85" s="65"/>
      <c r="AH85" s="65"/>
      <c r="AI85" s="65"/>
      <c r="AJ85" s="65"/>
      <c r="AK85" s="65"/>
      <c r="AL85" s="65"/>
      <c r="AM85" s="65"/>
      <c r="AN85" s="65"/>
      <c r="AO85" s="65"/>
      <c r="AP85" s="65"/>
      <c r="AQ85" s="65"/>
      <c r="AR85" s="65"/>
      <c r="AS85" s="65"/>
      <c r="AT85" s="72">
        <v>58.084499618563086</v>
      </c>
      <c r="AU85" s="65"/>
    </row>
    <row r="86" spans="1:47" x14ac:dyDescent="0.25">
      <c r="A86" s="73">
        <v>40870</v>
      </c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  <c r="AT86" s="72">
        <v>57.834733776320135</v>
      </c>
      <c r="AU86" s="65"/>
    </row>
    <row r="87" spans="1:47" x14ac:dyDescent="0.25">
      <c r="A87" s="73">
        <v>40871</v>
      </c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72">
        <v>57.917746861830103</v>
      </c>
      <c r="AU87" s="65"/>
    </row>
    <row r="88" spans="1:47" x14ac:dyDescent="0.25">
      <c r="A88" s="73">
        <v>40872</v>
      </c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72">
        <v>52.504300597620677</v>
      </c>
      <c r="AU88" s="65"/>
    </row>
    <row r="89" spans="1:47" x14ac:dyDescent="0.25">
      <c r="A89" s="73">
        <v>40873</v>
      </c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72">
        <v>51.107247619185621</v>
      </c>
      <c r="AU89" s="65"/>
    </row>
    <row r="90" spans="1:47" x14ac:dyDescent="0.25">
      <c r="A90" s="73">
        <v>40874</v>
      </c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72">
        <v>51.576328823483898</v>
      </c>
      <c r="AU90" s="65"/>
    </row>
    <row r="91" spans="1:47" x14ac:dyDescent="0.25">
      <c r="A91" s="73">
        <v>40875</v>
      </c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72">
        <v>54.007068190547045</v>
      </c>
      <c r="AU91" s="65"/>
    </row>
    <row r="92" spans="1:47" x14ac:dyDescent="0.25">
      <c r="A92" s="73">
        <v>40876</v>
      </c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72">
        <v>63.308712450695843</v>
      </c>
      <c r="AU92" s="65"/>
    </row>
    <row r="93" spans="1:47" x14ac:dyDescent="0.25">
      <c r="A93" s="73">
        <v>40877</v>
      </c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72">
        <v>60.170419603035633</v>
      </c>
      <c r="AU93" s="65"/>
    </row>
    <row r="94" spans="1:47" x14ac:dyDescent="0.25">
      <c r="A94" s="73">
        <v>40878</v>
      </c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72">
        <v>58.115281060325216</v>
      </c>
      <c r="AU94" s="65"/>
    </row>
    <row r="95" spans="1:47" x14ac:dyDescent="0.25">
      <c r="A95" s="73">
        <v>40879</v>
      </c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72">
        <v>57.533501000873507</v>
      </c>
      <c r="AU95" s="65"/>
    </row>
    <row r="96" spans="1:47" x14ac:dyDescent="0.25">
      <c r="A96" s="73">
        <v>40880</v>
      </c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72">
        <v>52.50057803955594</v>
      </c>
      <c r="AU96" s="65"/>
    </row>
    <row r="97" spans="1:47" x14ac:dyDescent="0.25">
      <c r="A97" s="73">
        <v>40881</v>
      </c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72">
        <v>46.883718609282511</v>
      </c>
      <c r="AU97" s="65"/>
    </row>
    <row r="98" spans="1:47" x14ac:dyDescent="0.25">
      <c r="A98" s="73">
        <v>40882</v>
      </c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72">
        <v>45.018010591931166</v>
      </c>
      <c r="AU98" s="65"/>
    </row>
    <row r="99" spans="1:47" x14ac:dyDescent="0.25">
      <c r="A99" s="73">
        <v>40883</v>
      </c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72">
        <v>43.924958515089898</v>
      </c>
      <c r="AU99" s="65"/>
    </row>
    <row r="100" spans="1:47" x14ac:dyDescent="0.25">
      <c r="A100" s="73">
        <v>40884</v>
      </c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72">
        <v>48.246570033526098</v>
      </c>
      <c r="AU100" s="65"/>
    </row>
    <row r="101" spans="1:47" x14ac:dyDescent="0.25">
      <c r="A101" s="73">
        <v>40885</v>
      </c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  <c r="AT101" s="72">
        <v>50.525725517432434</v>
      </c>
      <c r="AU101" s="65"/>
    </row>
    <row r="102" spans="1:47" x14ac:dyDescent="0.25">
      <c r="A102" s="73">
        <v>40886</v>
      </c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  <c r="AT102" s="72">
        <v>47.12710120833593</v>
      </c>
      <c r="AU102" s="65"/>
    </row>
    <row r="103" spans="1:47" x14ac:dyDescent="0.25">
      <c r="A103" s="73">
        <v>40887</v>
      </c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65"/>
      <c r="AR103" s="65"/>
      <c r="AS103" s="65"/>
      <c r="AT103" s="72">
        <v>53.244880720624856</v>
      </c>
      <c r="AU103" s="65"/>
    </row>
    <row r="104" spans="1:47" x14ac:dyDescent="0.25">
      <c r="A104" s="73">
        <v>40888</v>
      </c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72">
        <v>54.75590160170244</v>
      </c>
      <c r="AU104" s="65"/>
    </row>
    <row r="105" spans="1:47" x14ac:dyDescent="0.25">
      <c r="A105" s="73">
        <v>40889</v>
      </c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65"/>
      <c r="AL105" s="65"/>
      <c r="AM105" s="65"/>
      <c r="AN105" s="65"/>
      <c r="AO105" s="65"/>
      <c r="AP105" s="65"/>
      <c r="AQ105" s="65"/>
      <c r="AR105" s="65"/>
      <c r="AS105" s="65"/>
      <c r="AT105" s="72">
        <v>49.399259636446786</v>
      </c>
      <c r="AU105" s="65"/>
    </row>
    <row r="106" spans="1:47" x14ac:dyDescent="0.25">
      <c r="A106" s="73">
        <v>40890</v>
      </c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5"/>
      <c r="AM106" s="65"/>
      <c r="AN106" s="65"/>
      <c r="AO106" s="65"/>
      <c r="AP106" s="65"/>
      <c r="AQ106" s="65"/>
      <c r="AR106" s="65"/>
      <c r="AS106" s="65"/>
      <c r="AT106" s="72">
        <v>48.774915548781678</v>
      </c>
      <c r="AU106" s="65"/>
    </row>
    <row r="107" spans="1:47" x14ac:dyDescent="0.25">
      <c r="A107" s="73">
        <v>40891</v>
      </c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  <c r="AI107" s="65"/>
      <c r="AJ107" s="65"/>
      <c r="AK107" s="65"/>
      <c r="AL107" s="65"/>
      <c r="AM107" s="65"/>
      <c r="AN107" s="65"/>
      <c r="AO107" s="65"/>
      <c r="AP107" s="65"/>
      <c r="AQ107" s="65"/>
      <c r="AR107" s="65"/>
      <c r="AS107" s="65"/>
      <c r="AT107" s="72">
        <v>48.161327916181051</v>
      </c>
      <c r="AU107" s="65"/>
    </row>
    <row r="108" spans="1:47" x14ac:dyDescent="0.25">
      <c r="A108" s="73">
        <v>40892</v>
      </c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  <c r="AI108" s="65"/>
      <c r="AJ108" s="65"/>
      <c r="AK108" s="65"/>
      <c r="AL108" s="65"/>
      <c r="AM108" s="65"/>
      <c r="AN108" s="65"/>
      <c r="AO108" s="65"/>
      <c r="AP108" s="65"/>
      <c r="AQ108" s="65"/>
      <c r="AR108" s="65"/>
      <c r="AS108" s="65"/>
      <c r="AT108" s="72">
        <v>42.162087548039445</v>
      </c>
      <c r="AU108" s="65"/>
    </row>
    <row r="109" spans="1:47" x14ac:dyDescent="0.25">
      <c r="A109" s="73">
        <v>40893</v>
      </c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  <c r="AI109" s="65"/>
      <c r="AJ109" s="65"/>
      <c r="AK109" s="65"/>
      <c r="AL109" s="65"/>
      <c r="AM109" s="65"/>
      <c r="AN109" s="65"/>
      <c r="AO109" s="65"/>
      <c r="AP109" s="65"/>
      <c r="AQ109" s="65"/>
      <c r="AR109" s="65"/>
      <c r="AS109" s="65"/>
      <c r="AT109" s="72">
        <v>26.14169580769288</v>
      </c>
      <c r="AU109" s="65"/>
    </row>
    <row r="110" spans="1:47" x14ac:dyDescent="0.25">
      <c r="A110" s="73">
        <v>40894</v>
      </c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5"/>
      <c r="AG110" s="65"/>
      <c r="AH110" s="65"/>
      <c r="AI110" s="65"/>
      <c r="AJ110" s="65"/>
      <c r="AK110" s="65"/>
      <c r="AL110" s="65"/>
      <c r="AM110" s="65"/>
      <c r="AN110" s="65"/>
      <c r="AO110" s="65"/>
      <c r="AP110" s="65"/>
      <c r="AQ110" s="65"/>
      <c r="AR110" s="65"/>
      <c r="AS110" s="65"/>
      <c r="AT110" s="72">
        <v>25.774315580009919</v>
      </c>
      <c r="AU110" s="65"/>
    </row>
    <row r="111" spans="1:47" x14ac:dyDescent="0.25">
      <c r="A111" s="73">
        <v>40895</v>
      </c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  <c r="AI111" s="65"/>
      <c r="AJ111" s="65"/>
      <c r="AK111" s="65"/>
      <c r="AL111" s="65"/>
      <c r="AM111" s="65"/>
      <c r="AN111" s="65"/>
      <c r="AO111" s="65"/>
      <c r="AP111" s="65"/>
      <c r="AQ111" s="65"/>
      <c r="AR111" s="65"/>
      <c r="AS111" s="65"/>
      <c r="AT111" s="72">
        <v>25.448044692968374</v>
      </c>
      <c r="AU111" s="65"/>
    </row>
    <row r="112" spans="1:47" x14ac:dyDescent="0.25">
      <c r="A112" s="73">
        <v>40896</v>
      </c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  <c r="AH112" s="65"/>
      <c r="AI112" s="65"/>
      <c r="AJ112" s="65"/>
      <c r="AK112" s="65"/>
      <c r="AL112" s="65"/>
      <c r="AM112" s="65"/>
      <c r="AN112" s="65"/>
      <c r="AO112" s="65"/>
      <c r="AP112" s="65"/>
      <c r="AQ112" s="65"/>
      <c r="AR112" s="65"/>
      <c r="AS112" s="65"/>
      <c r="AT112" s="72">
        <v>24.572827376391881</v>
      </c>
      <c r="AU112" s="65"/>
    </row>
    <row r="113" spans="1:47" x14ac:dyDescent="0.25">
      <c r="A113" s="73">
        <v>40897</v>
      </c>
      <c r="B113" s="65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  <c r="AH113" s="65"/>
      <c r="AI113" s="65"/>
      <c r="AJ113" s="65"/>
      <c r="AK113" s="65"/>
      <c r="AL113" s="65"/>
      <c r="AM113" s="65"/>
      <c r="AN113" s="65"/>
      <c r="AO113" s="65"/>
      <c r="AP113" s="65"/>
      <c r="AQ113" s="65"/>
      <c r="AR113" s="65"/>
      <c r="AS113" s="65"/>
      <c r="AT113" s="72">
        <v>30.490474995209066</v>
      </c>
      <c r="AU113" s="65"/>
    </row>
    <row r="114" spans="1:47" x14ac:dyDescent="0.25">
      <c r="A114" s="73">
        <v>40898</v>
      </c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  <c r="AE114" s="65"/>
      <c r="AF114" s="65"/>
      <c r="AG114" s="65"/>
      <c r="AH114" s="65"/>
      <c r="AI114" s="65"/>
      <c r="AJ114" s="65"/>
      <c r="AK114" s="65"/>
      <c r="AL114" s="65"/>
      <c r="AM114" s="65"/>
      <c r="AN114" s="65"/>
      <c r="AO114" s="65"/>
      <c r="AP114" s="65"/>
      <c r="AQ114" s="65"/>
      <c r="AR114" s="65"/>
      <c r="AS114" s="65"/>
      <c r="AT114" s="72">
        <v>35.552591269781715</v>
      </c>
      <c r="AU114" s="65"/>
    </row>
    <row r="115" spans="1:47" x14ac:dyDescent="0.25">
      <c r="A115" s="73">
        <v>40899</v>
      </c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  <c r="AA115" s="65"/>
      <c r="AB115" s="65"/>
      <c r="AC115" s="65"/>
      <c r="AD115" s="65"/>
      <c r="AE115" s="65"/>
      <c r="AF115" s="65"/>
      <c r="AG115" s="65"/>
      <c r="AH115" s="65"/>
      <c r="AI115" s="65"/>
      <c r="AJ115" s="65"/>
      <c r="AK115" s="65"/>
      <c r="AL115" s="65"/>
      <c r="AM115" s="65"/>
      <c r="AN115" s="65"/>
      <c r="AO115" s="65"/>
      <c r="AP115" s="65"/>
      <c r="AQ115" s="65"/>
      <c r="AR115" s="65"/>
      <c r="AS115" s="65"/>
      <c r="AT115" s="72">
        <v>35.229660949864694</v>
      </c>
      <c r="AU115" s="65"/>
    </row>
    <row r="116" spans="1:47" x14ac:dyDescent="0.25">
      <c r="A116" s="73">
        <v>40900</v>
      </c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  <c r="AC116" s="65"/>
      <c r="AD116" s="65"/>
      <c r="AE116" s="65"/>
      <c r="AF116" s="65"/>
      <c r="AG116" s="65"/>
      <c r="AH116" s="65"/>
      <c r="AI116" s="65"/>
      <c r="AJ116" s="65"/>
      <c r="AK116" s="65"/>
      <c r="AL116" s="65"/>
      <c r="AM116" s="65"/>
      <c r="AN116" s="65"/>
      <c r="AO116" s="65"/>
      <c r="AP116" s="65"/>
      <c r="AQ116" s="65"/>
      <c r="AR116" s="65"/>
      <c r="AS116" s="65"/>
      <c r="AT116" s="72">
        <v>35.434363481167296</v>
      </c>
      <c r="AU116" s="65"/>
    </row>
    <row r="117" spans="1:47" x14ac:dyDescent="0.25">
      <c r="A117" s="73">
        <v>40901</v>
      </c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  <c r="AD117" s="65"/>
      <c r="AE117" s="65"/>
      <c r="AF117" s="65"/>
      <c r="AG117" s="65"/>
      <c r="AH117" s="65"/>
      <c r="AI117" s="65"/>
      <c r="AJ117" s="65"/>
      <c r="AK117" s="65"/>
      <c r="AL117" s="65"/>
      <c r="AM117" s="65"/>
      <c r="AN117" s="65"/>
      <c r="AO117" s="65"/>
      <c r="AP117" s="65"/>
      <c r="AQ117" s="65"/>
      <c r="AR117" s="65"/>
      <c r="AS117" s="65"/>
      <c r="AT117" s="72">
        <v>35.18524215105635</v>
      </c>
      <c r="AU117" s="65"/>
    </row>
    <row r="118" spans="1:47" x14ac:dyDescent="0.25">
      <c r="A118" s="73">
        <v>40902</v>
      </c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  <c r="AA118" s="65"/>
      <c r="AB118" s="65"/>
      <c r="AC118" s="65"/>
      <c r="AD118" s="65"/>
      <c r="AE118" s="65"/>
      <c r="AF118" s="65"/>
      <c r="AG118" s="65"/>
      <c r="AH118" s="65"/>
      <c r="AI118" s="65"/>
      <c r="AJ118" s="65"/>
      <c r="AK118" s="65"/>
      <c r="AL118" s="65"/>
      <c r="AM118" s="65"/>
      <c r="AN118" s="65"/>
      <c r="AO118" s="65"/>
      <c r="AP118" s="65"/>
      <c r="AQ118" s="65"/>
      <c r="AR118" s="65"/>
      <c r="AS118" s="65"/>
      <c r="AT118" s="72">
        <v>34.659937754269507</v>
      </c>
      <c r="AU118" s="65"/>
    </row>
    <row r="119" spans="1:47" x14ac:dyDescent="0.25">
      <c r="A119" s="73">
        <v>40903</v>
      </c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65"/>
      <c r="AB119" s="65"/>
      <c r="AC119" s="65"/>
      <c r="AD119" s="65"/>
      <c r="AE119" s="65"/>
      <c r="AF119" s="65"/>
      <c r="AG119" s="65"/>
      <c r="AH119" s="65"/>
      <c r="AI119" s="65"/>
      <c r="AJ119" s="65"/>
      <c r="AK119" s="65"/>
      <c r="AL119" s="65"/>
      <c r="AM119" s="65"/>
      <c r="AN119" s="65"/>
      <c r="AO119" s="65"/>
      <c r="AP119" s="65"/>
      <c r="AQ119" s="65"/>
      <c r="AR119" s="65"/>
      <c r="AS119" s="65"/>
      <c r="AT119" s="72">
        <v>34.271072939283599</v>
      </c>
      <c r="AU119" s="65"/>
    </row>
    <row r="120" spans="1:47" x14ac:dyDescent="0.25">
      <c r="A120" s="73">
        <v>40904</v>
      </c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  <c r="AC120" s="65"/>
      <c r="AD120" s="65"/>
      <c r="AE120" s="65"/>
      <c r="AF120" s="65"/>
      <c r="AG120" s="65"/>
      <c r="AH120" s="65"/>
      <c r="AI120" s="65"/>
      <c r="AJ120" s="65"/>
      <c r="AK120" s="65"/>
      <c r="AL120" s="65"/>
      <c r="AM120" s="65"/>
      <c r="AN120" s="65"/>
      <c r="AO120" s="65"/>
      <c r="AP120" s="65"/>
      <c r="AQ120" s="65"/>
      <c r="AR120" s="65"/>
      <c r="AS120" s="65"/>
      <c r="AT120" s="72">
        <v>34.04530212629345</v>
      </c>
      <c r="AU120" s="65"/>
    </row>
    <row r="121" spans="1:47" x14ac:dyDescent="0.25">
      <c r="A121" s="73">
        <v>40905</v>
      </c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  <c r="AE121" s="65"/>
      <c r="AF121" s="65"/>
      <c r="AG121" s="65"/>
      <c r="AH121" s="65"/>
      <c r="AI121" s="65"/>
      <c r="AJ121" s="65"/>
      <c r="AK121" s="65"/>
      <c r="AL121" s="65"/>
      <c r="AM121" s="65"/>
      <c r="AN121" s="65"/>
      <c r="AO121" s="65"/>
      <c r="AP121" s="65"/>
      <c r="AQ121" s="65"/>
      <c r="AR121" s="65"/>
      <c r="AS121" s="65"/>
      <c r="AT121" s="72">
        <v>34.157484543323733</v>
      </c>
      <c r="AU121" s="65"/>
    </row>
    <row r="122" spans="1:47" x14ac:dyDescent="0.25">
      <c r="A122" s="73">
        <v>40906</v>
      </c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5"/>
      <c r="AE122" s="65"/>
      <c r="AF122" s="65"/>
      <c r="AG122" s="65"/>
      <c r="AH122" s="65"/>
      <c r="AI122" s="65"/>
      <c r="AJ122" s="65"/>
      <c r="AK122" s="65"/>
      <c r="AL122" s="65"/>
      <c r="AM122" s="65"/>
      <c r="AN122" s="65"/>
      <c r="AO122" s="65"/>
      <c r="AP122" s="65"/>
      <c r="AQ122" s="65"/>
      <c r="AR122" s="65"/>
      <c r="AS122" s="65"/>
      <c r="AT122" s="72">
        <v>34.273431573317836</v>
      </c>
      <c r="AU122" s="65"/>
    </row>
    <row r="123" spans="1:47" x14ac:dyDescent="0.25">
      <c r="A123" s="73">
        <v>40907</v>
      </c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  <c r="AA123" s="65"/>
      <c r="AB123" s="65"/>
      <c r="AC123" s="65"/>
      <c r="AD123" s="65"/>
      <c r="AE123" s="65"/>
      <c r="AF123" s="65"/>
      <c r="AG123" s="65"/>
      <c r="AH123" s="65"/>
      <c r="AI123" s="65"/>
      <c r="AJ123" s="65"/>
      <c r="AK123" s="65"/>
      <c r="AL123" s="65"/>
      <c r="AM123" s="65"/>
      <c r="AN123" s="65"/>
      <c r="AO123" s="65"/>
      <c r="AP123" s="65"/>
      <c r="AQ123" s="65"/>
      <c r="AR123" s="65"/>
      <c r="AS123" s="65"/>
      <c r="AT123" s="72">
        <v>33.709050040064987</v>
      </c>
      <c r="AU123" s="65"/>
    </row>
    <row r="124" spans="1:47" x14ac:dyDescent="0.25">
      <c r="A124" s="73">
        <v>40908</v>
      </c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  <c r="AF124" s="65"/>
      <c r="AG124" s="65"/>
      <c r="AH124" s="65"/>
      <c r="AI124" s="65"/>
      <c r="AJ124" s="65"/>
      <c r="AK124" s="65"/>
      <c r="AL124" s="65"/>
      <c r="AM124" s="65"/>
      <c r="AN124" s="65"/>
      <c r="AO124" s="65"/>
      <c r="AP124" s="65"/>
      <c r="AQ124" s="65"/>
      <c r="AR124" s="65"/>
      <c r="AS124" s="65"/>
      <c r="AT124" s="72">
        <v>32.926989399571873</v>
      </c>
      <c r="AU124" s="65"/>
    </row>
    <row r="125" spans="1:47" x14ac:dyDescent="0.25">
      <c r="A125" s="73">
        <v>40909</v>
      </c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65"/>
      <c r="AE125" s="65"/>
      <c r="AF125" s="65"/>
      <c r="AG125" s="65"/>
      <c r="AH125" s="65"/>
      <c r="AI125" s="65"/>
      <c r="AJ125" s="65"/>
      <c r="AK125" s="65"/>
      <c r="AL125" s="65"/>
      <c r="AM125" s="65"/>
      <c r="AN125" s="65"/>
      <c r="AO125" s="65"/>
      <c r="AP125" s="65"/>
      <c r="AQ125" s="65"/>
      <c r="AR125" s="65"/>
      <c r="AS125" s="65"/>
      <c r="AT125" s="72">
        <v>32.637817350191675</v>
      </c>
      <c r="AU125" s="65"/>
    </row>
    <row r="126" spans="1:47" x14ac:dyDescent="0.25">
      <c r="A126" s="73">
        <v>40910</v>
      </c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  <c r="AE126" s="65"/>
      <c r="AF126" s="65"/>
      <c r="AG126" s="65"/>
      <c r="AH126" s="65"/>
      <c r="AI126" s="65"/>
      <c r="AJ126" s="65"/>
      <c r="AK126" s="65"/>
      <c r="AL126" s="65"/>
      <c r="AM126" s="65"/>
      <c r="AN126" s="65"/>
      <c r="AO126" s="65"/>
      <c r="AP126" s="65"/>
      <c r="AQ126" s="65"/>
      <c r="AR126" s="65"/>
      <c r="AS126" s="65"/>
      <c r="AT126" s="72">
        <v>32.725825266398836</v>
      </c>
      <c r="AU126" s="65"/>
    </row>
    <row r="127" spans="1:47" x14ac:dyDescent="0.25">
      <c r="A127" s="73">
        <v>40911</v>
      </c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  <c r="AD127" s="65"/>
      <c r="AE127" s="65"/>
      <c r="AF127" s="65"/>
      <c r="AG127" s="65"/>
      <c r="AH127" s="65"/>
      <c r="AI127" s="65"/>
      <c r="AJ127" s="65"/>
      <c r="AK127" s="65"/>
      <c r="AL127" s="65"/>
      <c r="AM127" s="65"/>
      <c r="AN127" s="65"/>
      <c r="AO127" s="65"/>
      <c r="AP127" s="65"/>
      <c r="AQ127" s="65"/>
      <c r="AR127" s="65"/>
      <c r="AS127" s="65"/>
      <c r="AT127" s="72">
        <v>32.442246677830937</v>
      </c>
      <c r="AU127" s="65"/>
    </row>
    <row r="128" spans="1:47" x14ac:dyDescent="0.25">
      <c r="A128" s="73">
        <v>40912</v>
      </c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  <c r="AD128" s="65"/>
      <c r="AE128" s="65"/>
      <c r="AF128" s="65"/>
      <c r="AG128" s="65"/>
      <c r="AH128" s="65"/>
      <c r="AI128" s="65"/>
      <c r="AJ128" s="65"/>
      <c r="AK128" s="65"/>
      <c r="AL128" s="65"/>
      <c r="AM128" s="65"/>
      <c r="AN128" s="65"/>
      <c r="AO128" s="65"/>
      <c r="AP128" s="65"/>
      <c r="AQ128" s="65"/>
      <c r="AR128" s="65"/>
      <c r="AS128" s="65"/>
      <c r="AT128" s="72">
        <v>28.393883597888685</v>
      </c>
      <c r="AU128" s="65"/>
    </row>
    <row r="129" spans="1:47" x14ac:dyDescent="0.25">
      <c r="A129" s="73">
        <v>40913</v>
      </c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  <c r="AD129" s="65"/>
      <c r="AE129" s="65"/>
      <c r="AF129" s="65"/>
      <c r="AG129" s="65"/>
      <c r="AH129" s="65"/>
      <c r="AI129" s="65"/>
      <c r="AJ129" s="65"/>
      <c r="AK129" s="65"/>
      <c r="AL129" s="65"/>
      <c r="AM129" s="65"/>
      <c r="AN129" s="65"/>
      <c r="AO129" s="65"/>
      <c r="AP129" s="65"/>
      <c r="AQ129" s="65"/>
      <c r="AR129" s="65"/>
      <c r="AS129" s="65"/>
      <c r="AT129" s="72">
        <v>13.930733986095671</v>
      </c>
      <c r="AU129" s="65"/>
    </row>
  </sheetData>
  <mergeCells count="2">
    <mergeCell ref="A1:A2"/>
    <mergeCell ref="C78:P7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62"/>
  <sheetViews>
    <sheetView zoomScale="40" zoomScaleNormal="40" workbookViewId="0">
      <selection activeCell="BA86" sqref="BA86"/>
    </sheetView>
  </sheetViews>
  <sheetFormatPr defaultRowHeight="15" x14ac:dyDescent="0.25"/>
  <cols>
    <col min="2" max="2" width="15" customWidth="1"/>
    <col min="3" max="3" width="19.5703125" customWidth="1"/>
    <col min="4" max="4" width="21.140625" customWidth="1"/>
    <col min="5" max="5" width="21.5703125" customWidth="1"/>
    <col min="7" max="7" width="16.85546875" customWidth="1"/>
    <col min="8" max="8" width="20.7109375" customWidth="1"/>
    <col min="9" max="9" width="21.7109375" customWidth="1"/>
    <col min="10" max="10" width="20.140625" customWidth="1"/>
    <col min="12" max="12" width="15.5703125" customWidth="1"/>
    <col min="13" max="13" width="19.28515625" customWidth="1"/>
    <col min="14" max="14" width="22.28515625" customWidth="1"/>
    <col min="15" max="15" width="14.140625" customWidth="1"/>
    <col min="17" max="17" width="15.140625" customWidth="1"/>
    <col min="18" max="18" width="19.85546875" customWidth="1"/>
    <col min="19" max="19" width="21.28515625" customWidth="1"/>
    <col min="20" max="20" width="16.85546875" customWidth="1"/>
    <col min="22" max="22" width="11" bestFit="1" customWidth="1"/>
    <col min="23" max="23" width="19" customWidth="1"/>
    <col min="24" max="24" width="21.42578125" customWidth="1"/>
    <col min="25" max="25" width="20.5703125" customWidth="1"/>
    <col min="27" max="27" width="13.42578125" customWidth="1"/>
    <col min="28" max="28" width="19.42578125" customWidth="1"/>
    <col min="29" max="29" width="21.28515625" customWidth="1"/>
    <col min="30" max="30" width="20.85546875" customWidth="1"/>
    <col min="32" max="32" width="11" customWidth="1"/>
    <col min="33" max="33" width="20.7109375" customWidth="1"/>
    <col min="34" max="34" width="21.42578125" customWidth="1"/>
    <col min="35" max="35" width="18.28515625" customWidth="1"/>
    <col min="37" max="37" width="10.7109375" bestFit="1" customWidth="1"/>
    <col min="38" max="38" width="19.7109375" customWidth="1"/>
    <col min="39" max="39" width="22.7109375" customWidth="1"/>
    <col min="40" max="40" width="19.42578125" customWidth="1"/>
    <col min="42" max="42" width="12.5703125" customWidth="1"/>
    <col min="43" max="43" width="19.42578125" customWidth="1"/>
    <col min="44" max="44" width="21.140625" customWidth="1"/>
    <col min="45" max="45" width="14.7109375" customWidth="1"/>
    <col min="47" max="47" width="10.7109375" bestFit="1" customWidth="1"/>
    <col min="48" max="48" width="18.5703125" customWidth="1"/>
    <col min="49" max="49" width="21.28515625" customWidth="1"/>
    <col min="50" max="50" width="13.7109375" customWidth="1"/>
    <col min="52" max="52" width="10.7109375" bestFit="1" customWidth="1"/>
    <col min="53" max="53" width="18.85546875" customWidth="1"/>
    <col min="54" max="54" width="21.140625" customWidth="1"/>
    <col min="55" max="55" width="15" customWidth="1"/>
    <col min="56" max="56" width="16.85546875" customWidth="1"/>
    <col min="59" max="59" width="11.28515625" customWidth="1"/>
    <col min="60" max="60" width="15.85546875" customWidth="1"/>
    <col min="62" max="62" width="26.28515625" customWidth="1"/>
    <col min="63" max="63" width="15.42578125" customWidth="1"/>
    <col min="64" max="64" width="15.7109375" customWidth="1"/>
  </cols>
  <sheetData>
    <row r="1" spans="1:65" x14ac:dyDescent="0.25">
      <c r="A1" s="205" t="s">
        <v>52</v>
      </c>
      <c r="B1" s="23" t="s">
        <v>0</v>
      </c>
      <c r="C1" s="185" t="s">
        <v>107</v>
      </c>
      <c r="D1" s="185"/>
      <c r="E1" s="185"/>
      <c r="F1" s="185"/>
      <c r="G1" s="23" t="s">
        <v>1</v>
      </c>
      <c r="H1" s="185" t="s">
        <v>107</v>
      </c>
      <c r="I1" s="185"/>
      <c r="J1" s="185"/>
      <c r="K1" s="185"/>
      <c r="L1" s="23" t="s">
        <v>2</v>
      </c>
      <c r="M1" s="185" t="s">
        <v>107</v>
      </c>
      <c r="N1" s="185"/>
      <c r="O1" s="185"/>
      <c r="P1" s="185"/>
      <c r="Q1" s="23" t="s">
        <v>4</v>
      </c>
      <c r="R1" s="184"/>
      <c r="S1" s="184"/>
      <c r="T1" s="184"/>
      <c r="U1" s="184"/>
      <c r="V1" s="23" t="s">
        <v>15</v>
      </c>
      <c r="W1" s="184"/>
      <c r="X1" s="184"/>
      <c r="Y1" s="184"/>
      <c r="Z1" s="184"/>
      <c r="AA1" s="23" t="s">
        <v>6</v>
      </c>
      <c r="AB1" s="184"/>
      <c r="AC1" s="184"/>
      <c r="AD1" s="184"/>
      <c r="AE1" s="184"/>
      <c r="AF1" s="23" t="s">
        <v>5</v>
      </c>
      <c r="AG1" s="185" t="s">
        <v>55</v>
      </c>
      <c r="AH1" s="185"/>
      <c r="AI1" s="185"/>
      <c r="AJ1" s="185"/>
      <c r="AK1" s="23" t="s">
        <v>7</v>
      </c>
      <c r="AL1" s="184"/>
      <c r="AM1" s="184"/>
      <c r="AN1" s="184"/>
      <c r="AO1" s="184"/>
      <c r="AP1" s="23" t="s">
        <v>8</v>
      </c>
      <c r="AQ1" s="184"/>
      <c r="AR1" s="184"/>
      <c r="AS1" s="184"/>
      <c r="AT1" s="184"/>
      <c r="AU1" s="23" t="s">
        <v>3</v>
      </c>
      <c r="AV1" s="185"/>
      <c r="AW1" s="185"/>
      <c r="AX1" s="185"/>
      <c r="AY1" s="185"/>
      <c r="AZ1" s="23" t="s">
        <v>23</v>
      </c>
      <c r="BA1" s="185"/>
      <c r="BB1" s="185"/>
      <c r="BC1" s="185"/>
      <c r="BD1" s="185"/>
      <c r="BH1" s="40"/>
      <c r="BJ1" s="41"/>
      <c r="BK1" s="55"/>
      <c r="BL1" s="41"/>
      <c r="BM1" s="41"/>
    </row>
    <row r="2" spans="1:65" x14ac:dyDescent="0.25">
      <c r="A2" s="205"/>
      <c r="B2" s="24" t="s">
        <v>14</v>
      </c>
      <c r="C2" s="24" t="s">
        <v>50</v>
      </c>
      <c r="D2" s="24" t="s">
        <v>51</v>
      </c>
      <c r="E2" s="24" t="s">
        <v>18</v>
      </c>
      <c r="F2" s="24" t="s">
        <v>19</v>
      </c>
      <c r="G2" s="24" t="s">
        <v>14</v>
      </c>
      <c r="H2" s="24" t="s">
        <v>50</v>
      </c>
      <c r="I2" s="24" t="s">
        <v>51</v>
      </c>
      <c r="J2" s="24" t="s">
        <v>18</v>
      </c>
      <c r="K2" s="24" t="s">
        <v>19</v>
      </c>
      <c r="L2" s="24" t="s">
        <v>14</v>
      </c>
      <c r="M2" s="24" t="s">
        <v>50</v>
      </c>
      <c r="N2" s="24" t="s">
        <v>51</v>
      </c>
      <c r="O2" s="24" t="s">
        <v>18</v>
      </c>
      <c r="P2" s="24" t="s">
        <v>19</v>
      </c>
      <c r="Q2" s="24" t="s">
        <v>14</v>
      </c>
      <c r="R2" s="24" t="s">
        <v>50</v>
      </c>
      <c r="S2" s="24" t="s">
        <v>51</v>
      </c>
      <c r="T2" s="24" t="s">
        <v>18</v>
      </c>
      <c r="U2" s="24" t="s">
        <v>19</v>
      </c>
      <c r="V2" s="24" t="s">
        <v>14</v>
      </c>
      <c r="W2" s="24" t="s">
        <v>50</v>
      </c>
      <c r="X2" s="24" t="s">
        <v>51</v>
      </c>
      <c r="Y2" s="24" t="s">
        <v>18</v>
      </c>
      <c r="Z2" s="24" t="s">
        <v>19</v>
      </c>
      <c r="AA2" s="24" t="s">
        <v>14</v>
      </c>
      <c r="AB2" s="24" t="s">
        <v>50</v>
      </c>
      <c r="AC2" s="24" t="s">
        <v>51</v>
      </c>
      <c r="AD2" s="24" t="s">
        <v>18</v>
      </c>
      <c r="AE2" s="24" t="s">
        <v>19</v>
      </c>
      <c r="AF2" s="24" t="s">
        <v>14</v>
      </c>
      <c r="AG2" s="24" t="s">
        <v>50</v>
      </c>
      <c r="AH2" s="24" t="s">
        <v>51</v>
      </c>
      <c r="AI2" s="24" t="s">
        <v>18</v>
      </c>
      <c r="AJ2" s="24" t="s">
        <v>19</v>
      </c>
      <c r="AK2" s="24" t="s">
        <v>14</v>
      </c>
      <c r="AL2" s="24" t="s">
        <v>50</v>
      </c>
      <c r="AM2" s="24" t="s">
        <v>51</v>
      </c>
      <c r="AN2" s="24" t="s">
        <v>18</v>
      </c>
      <c r="AO2" s="24" t="s">
        <v>19</v>
      </c>
      <c r="AP2" s="24" t="s">
        <v>14</v>
      </c>
      <c r="AQ2" s="24" t="s">
        <v>50</v>
      </c>
      <c r="AR2" s="24" t="s">
        <v>51</v>
      </c>
      <c r="AS2" s="24" t="s">
        <v>18</v>
      </c>
      <c r="AT2" s="24" t="s">
        <v>19</v>
      </c>
      <c r="AU2" s="24" t="s">
        <v>14</v>
      </c>
      <c r="AV2" s="24" t="s">
        <v>50</v>
      </c>
      <c r="AW2" s="24" t="s">
        <v>51</v>
      </c>
      <c r="AX2" s="24" t="s">
        <v>18</v>
      </c>
      <c r="AY2" s="24" t="s">
        <v>19</v>
      </c>
      <c r="AZ2" s="24" t="s">
        <v>14</v>
      </c>
      <c r="BA2" s="24" t="s">
        <v>50</v>
      </c>
      <c r="BB2" s="24" t="s">
        <v>51</v>
      </c>
      <c r="BC2" s="24" t="s">
        <v>18</v>
      </c>
      <c r="BD2" s="24" t="s">
        <v>19</v>
      </c>
      <c r="BM2" s="39"/>
    </row>
    <row r="3" spans="1:65" x14ac:dyDescent="0.25">
      <c r="A3" s="205"/>
      <c r="B3" s="26"/>
      <c r="C3" s="22">
        <v>1</v>
      </c>
      <c r="D3" s="22">
        <v>1</v>
      </c>
      <c r="E3" s="22" t="s">
        <v>68</v>
      </c>
      <c r="F3" s="25">
        <f>1-(D3/C3)</f>
        <v>0</v>
      </c>
      <c r="G3" s="26"/>
      <c r="H3" s="22">
        <v>1</v>
      </c>
      <c r="I3" s="22">
        <v>1</v>
      </c>
      <c r="J3" s="22"/>
      <c r="K3" s="25">
        <f>1-(I3/H3)</f>
        <v>0</v>
      </c>
      <c r="L3" s="26">
        <v>40638</v>
      </c>
      <c r="M3" s="22">
        <v>1</v>
      </c>
      <c r="N3" s="22">
        <v>1</v>
      </c>
      <c r="O3" s="22"/>
      <c r="P3" s="25">
        <f>1-(N3/M3)</f>
        <v>0</v>
      </c>
      <c r="Q3" s="26">
        <v>40826</v>
      </c>
      <c r="R3" s="22">
        <v>59.3</v>
      </c>
      <c r="S3" s="22">
        <v>27.2</v>
      </c>
      <c r="T3" s="22" t="s">
        <v>115</v>
      </c>
      <c r="U3" s="25">
        <f>1-((S3+S4+S5+S6+S7)/R3)</f>
        <v>0.21483979763912298</v>
      </c>
      <c r="V3" s="26">
        <v>40826</v>
      </c>
      <c r="W3" s="22">
        <v>28.6</v>
      </c>
      <c r="X3" s="22">
        <v>8.5500000000000007</v>
      </c>
      <c r="Y3" s="22" t="s">
        <v>110</v>
      </c>
      <c r="Z3" s="25">
        <f>1-((X3+X4+X5)/W3)</f>
        <v>0.49370629370629371</v>
      </c>
      <c r="AA3" s="26">
        <v>40826</v>
      </c>
      <c r="AB3" s="22">
        <v>42.9</v>
      </c>
      <c r="AC3" s="22">
        <v>16</v>
      </c>
      <c r="AD3" s="22" t="s">
        <v>113</v>
      </c>
      <c r="AE3" s="25">
        <f>1-((AC3+AC4)/AB3)</f>
        <v>0.21911421911421913</v>
      </c>
      <c r="AF3" s="26"/>
      <c r="AG3" s="22">
        <v>1</v>
      </c>
      <c r="AH3" s="22">
        <v>1</v>
      </c>
      <c r="AI3" s="22" t="s">
        <v>59</v>
      </c>
      <c r="AJ3" s="25">
        <f>1-(AH3/AG3)</f>
        <v>0</v>
      </c>
      <c r="AK3" s="26">
        <v>40828</v>
      </c>
      <c r="AL3" s="22">
        <v>37.9</v>
      </c>
      <c r="AM3" s="22">
        <v>7.09</v>
      </c>
      <c r="AN3" s="22" t="s">
        <v>60</v>
      </c>
      <c r="AO3" s="25">
        <f>1-((AM3+AM4)/AL3)</f>
        <v>0.81292875989445912</v>
      </c>
      <c r="AP3" s="26">
        <v>40828</v>
      </c>
      <c r="AQ3" s="22">
        <v>9.93</v>
      </c>
      <c r="AR3" s="22">
        <v>3.35</v>
      </c>
      <c r="AS3" s="22" t="s">
        <v>61</v>
      </c>
      <c r="AT3" s="25">
        <f>1-(AR3/AQ3)</f>
        <v>0.66263846928499492</v>
      </c>
      <c r="AU3" s="26">
        <v>40827</v>
      </c>
      <c r="AV3" s="22">
        <v>20.5</v>
      </c>
      <c r="AW3" s="22">
        <v>14.9</v>
      </c>
      <c r="AX3" s="22" t="s">
        <v>62</v>
      </c>
      <c r="AY3" s="25">
        <f>1-(AW3/AV3)</f>
        <v>0.27317073170731709</v>
      </c>
      <c r="AZ3" s="26">
        <v>40827</v>
      </c>
      <c r="BA3" s="22">
        <v>10</v>
      </c>
      <c r="BB3" s="22">
        <v>7.99</v>
      </c>
      <c r="BC3" s="22"/>
      <c r="BD3" s="25">
        <f>1-(BB3/BA3)</f>
        <v>0.20099999999999996</v>
      </c>
      <c r="BM3" s="39"/>
    </row>
    <row r="4" spans="1:65" x14ac:dyDescent="0.25">
      <c r="A4" s="205"/>
      <c r="B4" s="22"/>
      <c r="C4" s="22"/>
      <c r="D4" s="22"/>
      <c r="E4" s="22"/>
      <c r="F4" s="25"/>
      <c r="G4" s="26"/>
      <c r="H4" s="22"/>
      <c r="I4" s="22"/>
      <c r="J4" s="22"/>
      <c r="K4" s="25"/>
      <c r="L4" s="26"/>
      <c r="M4" s="22"/>
      <c r="N4" s="22"/>
      <c r="O4" s="22"/>
      <c r="P4" s="25"/>
      <c r="Q4" s="26">
        <v>40826</v>
      </c>
      <c r="R4" s="22"/>
      <c r="S4" s="22">
        <v>10.7</v>
      </c>
      <c r="T4" s="22" t="s">
        <v>116</v>
      </c>
      <c r="U4" s="25"/>
      <c r="V4" s="26">
        <v>40826</v>
      </c>
      <c r="W4" s="22"/>
      <c r="X4" s="22">
        <v>1.1299999999999999</v>
      </c>
      <c r="Y4" s="22" t="s">
        <v>111</v>
      </c>
      <c r="Z4" s="25"/>
      <c r="AA4" s="26">
        <v>40826</v>
      </c>
      <c r="AB4" s="22"/>
      <c r="AC4" s="22">
        <v>17.5</v>
      </c>
      <c r="AD4" s="22" t="s">
        <v>114</v>
      </c>
      <c r="AE4" s="25"/>
      <c r="AF4" s="26"/>
      <c r="AG4" s="22"/>
      <c r="AH4" s="22"/>
      <c r="AI4" s="22"/>
      <c r="AJ4" s="25"/>
      <c r="AK4" s="26"/>
      <c r="AL4" s="22"/>
      <c r="AM4" s="22"/>
      <c r="AN4" s="22"/>
      <c r="AO4" s="25"/>
      <c r="AP4" s="26">
        <v>40834</v>
      </c>
      <c r="AQ4" s="22">
        <v>19.899999999999999</v>
      </c>
      <c r="AR4" s="22">
        <v>11.8</v>
      </c>
      <c r="AS4" s="22" t="s">
        <v>61</v>
      </c>
      <c r="AT4" s="25">
        <f>1-(AR4/AQ4)</f>
        <v>0.40703517587939686</v>
      </c>
      <c r="AU4" s="26">
        <v>40833</v>
      </c>
      <c r="AV4" s="22">
        <v>12.7</v>
      </c>
      <c r="AW4" s="22">
        <v>11.2</v>
      </c>
      <c r="AX4" s="22"/>
      <c r="AY4" s="25">
        <f>1-(AW4/AV4)</f>
        <v>0.11811023622047245</v>
      </c>
      <c r="AZ4" s="26">
        <v>40833</v>
      </c>
      <c r="BA4" s="22">
        <v>8</v>
      </c>
      <c r="BB4" s="22">
        <v>8.84</v>
      </c>
      <c r="BC4" s="22"/>
      <c r="BD4" s="25">
        <f>1-(BB4/BA4)</f>
        <v>-0.10499999999999998</v>
      </c>
      <c r="BH4" s="39"/>
      <c r="BM4" s="39"/>
    </row>
    <row r="5" spans="1:65" x14ac:dyDescent="0.25">
      <c r="A5" s="205"/>
      <c r="B5" s="22"/>
      <c r="C5" s="22"/>
      <c r="D5" s="22"/>
      <c r="E5" s="22"/>
      <c r="F5" s="25"/>
      <c r="G5" s="26"/>
      <c r="H5" s="22"/>
      <c r="I5" s="22"/>
      <c r="J5" s="22"/>
      <c r="K5" s="25"/>
      <c r="L5" s="26"/>
      <c r="M5" s="22"/>
      <c r="N5" s="22"/>
      <c r="O5" s="22"/>
      <c r="P5" s="25"/>
      <c r="Q5" s="26">
        <v>40826</v>
      </c>
      <c r="R5" s="22"/>
      <c r="S5" s="22">
        <v>2.52</v>
      </c>
      <c r="T5" s="22" t="s">
        <v>117</v>
      </c>
      <c r="U5" s="25"/>
      <c r="V5" s="26">
        <v>40826</v>
      </c>
      <c r="W5" s="22"/>
      <c r="X5" s="22">
        <v>4.8</v>
      </c>
      <c r="Y5" s="22" t="s">
        <v>112</v>
      </c>
      <c r="Z5" s="25"/>
      <c r="AA5" s="26">
        <v>40834</v>
      </c>
      <c r="AB5" s="22">
        <v>30.1</v>
      </c>
      <c r="AC5" s="22">
        <v>13.8</v>
      </c>
      <c r="AD5" s="22" t="s">
        <v>113</v>
      </c>
      <c r="AE5" s="25">
        <f>1-((AC5+AC6)/AB5)</f>
        <v>0.19269102990033227</v>
      </c>
      <c r="AF5" s="26"/>
      <c r="AG5" s="22"/>
      <c r="AH5" s="22"/>
      <c r="AI5" s="22"/>
      <c r="AJ5" s="25"/>
      <c r="AK5" s="26">
        <v>40834</v>
      </c>
      <c r="AL5" s="22">
        <v>30</v>
      </c>
      <c r="AM5" s="22">
        <v>10.8</v>
      </c>
      <c r="AN5" s="22" t="s">
        <v>60</v>
      </c>
      <c r="AO5" s="25">
        <f>1-((AM5+AM6)/AL5)</f>
        <v>0.6399999999999999</v>
      </c>
      <c r="AP5" s="26"/>
      <c r="AQ5" s="22"/>
      <c r="AR5" s="22"/>
      <c r="AS5" s="22"/>
      <c r="AT5" s="25"/>
      <c r="AU5" s="26"/>
      <c r="AV5" s="22"/>
      <c r="AW5" s="22"/>
      <c r="AX5" s="22"/>
      <c r="AY5" s="25"/>
      <c r="AZ5" s="26"/>
      <c r="BA5" s="22"/>
      <c r="BB5" s="22"/>
      <c r="BC5" s="22"/>
      <c r="BD5" s="25"/>
      <c r="BM5" s="39"/>
    </row>
    <row r="6" spans="1:65" x14ac:dyDescent="0.25">
      <c r="A6" s="205"/>
      <c r="B6" s="22"/>
      <c r="C6" s="22"/>
      <c r="D6" s="22"/>
      <c r="E6" s="22"/>
      <c r="F6" s="25"/>
      <c r="G6" s="26"/>
      <c r="H6" s="22"/>
      <c r="I6" s="22"/>
      <c r="J6" s="22"/>
      <c r="K6" s="25"/>
      <c r="L6" s="26"/>
      <c r="M6" s="22"/>
      <c r="N6" s="22"/>
      <c r="O6" s="22"/>
      <c r="P6" s="25"/>
      <c r="Q6" s="26">
        <v>40826</v>
      </c>
      <c r="R6" s="22"/>
      <c r="S6" s="22">
        <v>3.92</v>
      </c>
      <c r="T6" s="22" t="s">
        <v>118</v>
      </c>
      <c r="U6" s="25"/>
      <c r="V6" s="26"/>
      <c r="W6" s="22"/>
      <c r="X6" s="22"/>
      <c r="Y6" s="22"/>
      <c r="Z6" s="25"/>
      <c r="AA6" s="26">
        <v>40834</v>
      </c>
      <c r="AB6" s="22"/>
      <c r="AC6" s="22">
        <v>10.5</v>
      </c>
      <c r="AD6" s="22" t="s">
        <v>114</v>
      </c>
      <c r="AE6" s="25"/>
      <c r="AF6" s="26"/>
      <c r="AG6" s="22"/>
      <c r="AH6" s="22"/>
      <c r="AI6" s="22"/>
      <c r="AJ6" s="25"/>
      <c r="AK6" s="26"/>
      <c r="AL6" s="22"/>
      <c r="AM6" s="22"/>
      <c r="AN6" s="22"/>
      <c r="AO6" s="25"/>
      <c r="AP6" s="26"/>
      <c r="AQ6" s="22"/>
      <c r="AR6" s="22"/>
      <c r="AS6" s="22"/>
      <c r="AT6" s="25"/>
      <c r="AU6" s="26"/>
      <c r="AV6" s="22"/>
      <c r="AW6" s="22"/>
      <c r="AX6" s="22"/>
      <c r="AY6" s="25"/>
      <c r="AZ6" s="26"/>
      <c r="BA6" s="22"/>
      <c r="BB6" s="22"/>
      <c r="BC6" s="22"/>
      <c r="BD6" s="25"/>
      <c r="BM6" s="39"/>
    </row>
    <row r="7" spans="1:65" x14ac:dyDescent="0.25">
      <c r="A7" s="205"/>
      <c r="B7" s="22"/>
      <c r="C7" s="22"/>
      <c r="D7" s="22"/>
      <c r="E7" s="22"/>
      <c r="F7" s="25"/>
      <c r="G7" s="26"/>
      <c r="H7" s="22"/>
      <c r="I7" s="22"/>
      <c r="J7" s="22"/>
      <c r="K7" s="25"/>
      <c r="L7" s="26"/>
      <c r="M7" s="22"/>
      <c r="N7" s="22"/>
      <c r="O7" s="22"/>
      <c r="P7" s="25"/>
      <c r="Q7" s="26">
        <v>40826</v>
      </c>
      <c r="R7" s="22"/>
      <c r="S7" s="22">
        <v>2.2200000000000002</v>
      </c>
      <c r="T7" s="22" t="s">
        <v>119</v>
      </c>
      <c r="U7" s="25"/>
      <c r="V7" s="26"/>
      <c r="W7" s="22"/>
      <c r="X7" s="22"/>
      <c r="Y7" s="22"/>
      <c r="Z7" s="25"/>
      <c r="AA7" s="26"/>
      <c r="AB7" s="22"/>
      <c r="AC7" s="22"/>
      <c r="AD7" s="22"/>
      <c r="AE7" s="25"/>
      <c r="AF7" s="26"/>
      <c r="AG7" s="22"/>
      <c r="AH7" s="22"/>
      <c r="AI7" s="22"/>
      <c r="AJ7" s="25"/>
      <c r="AK7" s="26"/>
      <c r="AL7" s="22"/>
      <c r="AM7" s="22"/>
      <c r="AN7" s="22"/>
      <c r="AO7" s="25"/>
      <c r="AP7" s="26"/>
      <c r="AQ7" s="22"/>
      <c r="AR7" s="22"/>
      <c r="AS7" s="22"/>
      <c r="AT7" s="25"/>
      <c r="AU7" s="26"/>
      <c r="AV7" s="22"/>
      <c r="AW7" s="22"/>
      <c r="AX7" s="22"/>
      <c r="AY7" s="25"/>
      <c r="AZ7" s="26"/>
      <c r="BA7" s="22"/>
      <c r="BB7" s="22"/>
      <c r="BC7" s="22"/>
      <c r="BD7" s="25"/>
      <c r="BM7" s="39"/>
    </row>
    <row r="8" spans="1:65" x14ac:dyDescent="0.25">
      <c r="A8" s="205"/>
      <c r="B8" s="22"/>
      <c r="C8" s="22"/>
      <c r="D8" s="22"/>
      <c r="E8" s="22"/>
      <c r="F8" s="25"/>
      <c r="G8" s="26"/>
      <c r="H8" s="22"/>
      <c r="I8" s="22"/>
      <c r="J8" s="22"/>
      <c r="K8" s="25"/>
      <c r="L8" s="26"/>
      <c r="M8" s="22"/>
      <c r="N8" s="22"/>
      <c r="O8" s="22"/>
      <c r="P8" s="25"/>
      <c r="Q8" s="26"/>
      <c r="R8" s="22"/>
      <c r="S8" s="22"/>
      <c r="T8" s="22"/>
      <c r="U8" s="25"/>
      <c r="V8" s="26">
        <v>40833</v>
      </c>
      <c r="W8" s="22">
        <v>15.1</v>
      </c>
      <c r="X8" s="22">
        <v>7.19</v>
      </c>
      <c r="Y8" s="22" t="s">
        <v>110</v>
      </c>
      <c r="Z8" s="25">
        <f t="shared" ref="Z8" si="0">1-(X8/W8)</f>
        <v>0.52384105960264904</v>
      </c>
      <c r="AA8" s="26"/>
      <c r="AB8" s="22"/>
      <c r="AC8" s="22"/>
      <c r="AD8" s="22"/>
      <c r="AE8" s="25"/>
      <c r="AF8" s="26"/>
      <c r="AG8" s="22"/>
      <c r="AH8" s="22"/>
      <c r="AI8" s="22"/>
      <c r="AJ8" s="25"/>
      <c r="AK8" s="26"/>
      <c r="AL8" s="22"/>
      <c r="AM8" s="22"/>
      <c r="AN8" s="22"/>
      <c r="AO8" s="25"/>
      <c r="AP8" s="26"/>
      <c r="AQ8" s="22"/>
      <c r="AR8" s="22"/>
      <c r="AS8" s="22"/>
      <c r="AT8" s="25"/>
      <c r="AU8" s="26"/>
      <c r="AV8" s="22"/>
      <c r="AW8" s="22"/>
      <c r="AX8" s="22"/>
      <c r="AY8" s="25"/>
      <c r="AZ8" s="26"/>
      <c r="BA8" s="22"/>
      <c r="BB8" s="22"/>
      <c r="BC8" s="22"/>
      <c r="BD8" s="25"/>
      <c r="BH8" s="40"/>
      <c r="BM8" s="39"/>
    </row>
    <row r="9" spans="1:65" x14ac:dyDescent="0.25">
      <c r="A9" s="205"/>
      <c r="B9" s="206"/>
      <c r="C9" s="207"/>
      <c r="D9" s="208"/>
      <c r="E9" s="27" t="s">
        <v>30</v>
      </c>
      <c r="F9" s="25">
        <f>AVERAGE(F3:F5)</f>
        <v>0</v>
      </c>
      <c r="G9" s="170"/>
      <c r="H9" s="171"/>
      <c r="I9" s="172"/>
      <c r="J9" s="27" t="s">
        <v>30</v>
      </c>
      <c r="K9" s="28">
        <f>AVERAGE(K3:K5)</f>
        <v>0</v>
      </c>
      <c r="L9" s="170"/>
      <c r="M9" s="171"/>
      <c r="N9" s="172"/>
      <c r="O9" s="27" t="s">
        <v>30</v>
      </c>
      <c r="P9" s="28">
        <f>AVERAGE(P3:P5)</f>
        <v>0</v>
      </c>
      <c r="Q9" s="187" t="s">
        <v>123</v>
      </c>
      <c r="R9" s="188"/>
      <c r="S9" s="189"/>
      <c r="T9" s="27" t="s">
        <v>30</v>
      </c>
      <c r="U9" s="28">
        <f>AVERAGE(U3:U8)</f>
        <v>0.21483979763912298</v>
      </c>
      <c r="V9" s="170" t="s">
        <v>124</v>
      </c>
      <c r="W9" s="171"/>
      <c r="X9" s="172"/>
      <c r="Y9" s="27" t="s">
        <v>30</v>
      </c>
      <c r="Z9" s="28">
        <f>AVERAGE(Z3:Z8)</f>
        <v>0.50877367665447137</v>
      </c>
      <c r="AA9" s="170" t="s">
        <v>125</v>
      </c>
      <c r="AB9" s="171"/>
      <c r="AC9" s="172"/>
      <c r="AD9" s="27" t="s">
        <v>30</v>
      </c>
      <c r="AE9" s="28">
        <f>AVERAGE(AE3:AE8)</f>
        <v>0.2059026245072757</v>
      </c>
      <c r="AF9" s="170"/>
      <c r="AG9" s="171"/>
      <c r="AH9" s="172"/>
      <c r="AI9" s="27" t="s">
        <v>30</v>
      </c>
      <c r="AJ9" s="28">
        <f>AVERAGE(AJ3:AJ5)</f>
        <v>0</v>
      </c>
      <c r="AK9" s="170" t="s">
        <v>71</v>
      </c>
      <c r="AL9" s="171"/>
      <c r="AM9" s="172"/>
      <c r="AN9" s="27" t="s">
        <v>30</v>
      </c>
      <c r="AO9" s="28">
        <f>AVERAGE(AO3:AO5)</f>
        <v>0.72646437994722945</v>
      </c>
      <c r="AP9" s="170" t="s">
        <v>126</v>
      </c>
      <c r="AQ9" s="171"/>
      <c r="AR9" s="172"/>
      <c r="AS9" s="27" t="s">
        <v>30</v>
      </c>
      <c r="AT9" s="28">
        <f>AVERAGE(AT3:AT5)</f>
        <v>0.53483682258219589</v>
      </c>
      <c r="AU9" s="206" t="s">
        <v>127</v>
      </c>
      <c r="AV9" s="207"/>
      <c r="AW9" s="208"/>
      <c r="AX9" s="27" t="s">
        <v>30</v>
      </c>
      <c r="AY9" s="28">
        <f>AVERAGE(AY3:AY5)</f>
        <v>0.19564048396389477</v>
      </c>
      <c r="AZ9" s="206"/>
      <c r="BA9" s="207"/>
      <c r="BB9" s="208"/>
      <c r="BC9" s="27" t="s">
        <v>30</v>
      </c>
      <c r="BD9" s="28">
        <f>AVERAGE(BD3:BD5)</f>
        <v>4.7999999999999987E-2</v>
      </c>
      <c r="BM9" s="39"/>
    </row>
    <row r="10" spans="1:65" x14ac:dyDescent="0.25">
      <c r="A10" s="205"/>
      <c r="B10" s="199"/>
      <c r="C10" s="200"/>
      <c r="D10" s="201"/>
      <c r="E10" s="27" t="s">
        <v>70</v>
      </c>
      <c r="F10" s="25"/>
      <c r="G10" s="173"/>
      <c r="H10" s="174"/>
      <c r="I10" s="175"/>
      <c r="J10" s="27" t="s">
        <v>70</v>
      </c>
      <c r="K10" s="28"/>
      <c r="L10" s="173"/>
      <c r="M10" s="174"/>
      <c r="N10" s="175"/>
      <c r="O10" s="27" t="s">
        <v>70</v>
      </c>
      <c r="P10" s="28"/>
      <c r="Q10" s="190"/>
      <c r="R10" s="191"/>
      <c r="S10" s="192"/>
      <c r="T10" s="27" t="s">
        <v>70</v>
      </c>
      <c r="U10" s="28"/>
      <c r="V10" s="173"/>
      <c r="W10" s="174"/>
      <c r="X10" s="175"/>
      <c r="Y10" s="27" t="s">
        <v>70</v>
      </c>
      <c r="Z10" s="28"/>
      <c r="AA10" s="173"/>
      <c r="AB10" s="174"/>
      <c r="AC10" s="175"/>
      <c r="AD10" s="27" t="s">
        <v>70</v>
      </c>
      <c r="AE10" s="28"/>
      <c r="AF10" s="173"/>
      <c r="AG10" s="174"/>
      <c r="AH10" s="175"/>
      <c r="AI10" s="27" t="s">
        <v>70</v>
      </c>
      <c r="AJ10" s="28">
        <v>0.35</v>
      </c>
      <c r="AK10" s="173"/>
      <c r="AL10" s="174"/>
      <c r="AM10" s="175"/>
      <c r="AN10" s="27" t="s">
        <v>70</v>
      </c>
      <c r="AO10" s="28">
        <v>0.54</v>
      </c>
      <c r="AP10" s="173"/>
      <c r="AQ10" s="174"/>
      <c r="AR10" s="175"/>
      <c r="AS10" s="27" t="s">
        <v>70</v>
      </c>
      <c r="AT10" s="28"/>
      <c r="AU10" s="199"/>
      <c r="AV10" s="200"/>
      <c r="AW10" s="201"/>
      <c r="AX10" s="27" t="s">
        <v>70</v>
      </c>
      <c r="AY10" s="28"/>
      <c r="AZ10" s="199"/>
      <c r="BA10" s="200"/>
      <c r="BB10" s="201"/>
      <c r="BC10" s="27" t="s">
        <v>70</v>
      </c>
      <c r="BD10" s="28"/>
      <c r="BM10" s="39"/>
    </row>
    <row r="11" spans="1:65" x14ac:dyDescent="0.25">
      <c r="A11" s="205"/>
      <c r="B11" s="202"/>
      <c r="C11" s="209"/>
      <c r="D11" s="210"/>
      <c r="E11" s="29" t="s">
        <v>37</v>
      </c>
      <c r="F11" s="30"/>
      <c r="G11" s="176"/>
      <c r="H11" s="177"/>
      <c r="I11" s="178"/>
      <c r="J11" s="29" t="s">
        <v>37</v>
      </c>
      <c r="K11" s="31"/>
      <c r="L11" s="176"/>
      <c r="M11" s="177"/>
      <c r="N11" s="178"/>
      <c r="O11" s="29" t="s">
        <v>37</v>
      </c>
      <c r="P11" s="31"/>
      <c r="Q11" s="193"/>
      <c r="R11" s="194"/>
      <c r="S11" s="195"/>
      <c r="T11" s="29" t="s">
        <v>37</v>
      </c>
      <c r="U11" s="31">
        <f>U9</f>
        <v>0.21483979763912298</v>
      </c>
      <c r="V11" s="176"/>
      <c r="W11" s="177"/>
      <c r="X11" s="178"/>
      <c r="Y11" s="29" t="s">
        <v>37</v>
      </c>
      <c r="Z11" s="31">
        <f>Z9</f>
        <v>0.50877367665447137</v>
      </c>
      <c r="AA11" s="176"/>
      <c r="AB11" s="177"/>
      <c r="AC11" s="178"/>
      <c r="AD11" s="29" t="s">
        <v>37</v>
      </c>
      <c r="AE11" s="31">
        <v>0.21</v>
      </c>
      <c r="AF11" s="176"/>
      <c r="AG11" s="177"/>
      <c r="AH11" s="178"/>
      <c r="AI11" s="29" t="s">
        <v>37</v>
      </c>
      <c r="AJ11" s="31">
        <f>AJ10</f>
        <v>0.35</v>
      </c>
      <c r="AK11" s="176"/>
      <c r="AL11" s="177"/>
      <c r="AM11" s="178"/>
      <c r="AN11" s="29" t="s">
        <v>37</v>
      </c>
      <c r="AO11" s="31">
        <f>AO10</f>
        <v>0.54</v>
      </c>
      <c r="AP11" s="176"/>
      <c r="AQ11" s="177"/>
      <c r="AR11" s="178"/>
      <c r="AS11" s="29" t="s">
        <v>37</v>
      </c>
      <c r="AT11" s="31">
        <f>AT9</f>
        <v>0.53483682258219589</v>
      </c>
      <c r="AU11" s="202"/>
      <c r="AV11" s="209"/>
      <c r="AW11" s="210"/>
      <c r="AX11" s="29" t="s">
        <v>37</v>
      </c>
      <c r="AY11" s="31">
        <f>AY9</f>
        <v>0.19564048396389477</v>
      </c>
      <c r="AZ11" s="202"/>
      <c r="BA11" s="209"/>
      <c r="BB11" s="210"/>
      <c r="BC11" s="29" t="s">
        <v>37</v>
      </c>
      <c r="BD11" s="31">
        <f>BD9</f>
        <v>4.7999999999999987E-2</v>
      </c>
      <c r="BM11" s="39"/>
    </row>
    <row r="12" spans="1:65" x14ac:dyDescent="0.25">
      <c r="AO12">
        <v>3</v>
      </c>
      <c r="BM12" s="39"/>
    </row>
    <row r="13" spans="1:65" x14ac:dyDescent="0.25">
      <c r="A13" s="205" t="s">
        <v>53</v>
      </c>
      <c r="B13" s="23" t="s">
        <v>10</v>
      </c>
      <c r="C13" s="185"/>
      <c r="D13" s="185"/>
      <c r="E13" s="185"/>
      <c r="F13" s="185"/>
      <c r="G13" s="23" t="s">
        <v>65</v>
      </c>
      <c r="H13" s="185"/>
      <c r="I13" s="185"/>
      <c r="J13" s="185"/>
      <c r="K13" s="185"/>
      <c r="L13" s="23" t="s">
        <v>11</v>
      </c>
      <c r="M13" s="185"/>
      <c r="N13" s="185"/>
      <c r="O13" s="185"/>
      <c r="P13" s="185"/>
      <c r="Q13" s="23" t="s">
        <v>12</v>
      </c>
      <c r="R13" s="185"/>
      <c r="S13" s="185"/>
      <c r="T13" s="185"/>
      <c r="U13" s="185"/>
      <c r="BH13" s="39"/>
      <c r="BM13" s="39"/>
    </row>
    <row r="14" spans="1:65" x14ac:dyDescent="0.25">
      <c r="A14" s="205"/>
      <c r="B14" s="24" t="s">
        <v>14</v>
      </c>
      <c r="C14" s="24" t="s">
        <v>50</v>
      </c>
      <c r="D14" s="24" t="s">
        <v>51</v>
      </c>
      <c r="E14" s="24" t="s">
        <v>18</v>
      </c>
      <c r="F14" s="24" t="s">
        <v>19</v>
      </c>
      <c r="G14" s="24" t="s">
        <v>14</v>
      </c>
      <c r="H14" s="24" t="s">
        <v>50</v>
      </c>
      <c r="I14" s="24" t="s">
        <v>51</v>
      </c>
      <c r="J14" s="24" t="s">
        <v>18</v>
      </c>
      <c r="K14" s="24" t="s">
        <v>19</v>
      </c>
      <c r="L14" s="24" t="s">
        <v>14</v>
      </c>
      <c r="M14" s="24" t="s">
        <v>50</v>
      </c>
      <c r="N14" s="24" t="s">
        <v>51</v>
      </c>
      <c r="O14" s="24" t="s">
        <v>18</v>
      </c>
      <c r="P14" s="24" t="s">
        <v>19</v>
      </c>
      <c r="Q14" s="24" t="s">
        <v>14</v>
      </c>
      <c r="R14" s="24" t="s">
        <v>50</v>
      </c>
      <c r="S14" s="24" t="s">
        <v>51</v>
      </c>
      <c r="T14" s="24" t="s">
        <v>18</v>
      </c>
      <c r="U14" s="24" t="s">
        <v>19</v>
      </c>
      <c r="BM14" s="39"/>
    </row>
    <row r="15" spans="1:65" x14ac:dyDescent="0.25">
      <c r="A15" s="205"/>
      <c r="B15" s="26">
        <v>40823</v>
      </c>
      <c r="C15" s="22">
        <v>25.2</v>
      </c>
      <c r="D15" s="22">
        <v>14.2</v>
      </c>
      <c r="E15" s="22" t="s">
        <v>64</v>
      </c>
      <c r="F15" s="25">
        <f>1-(D15/C15)</f>
        <v>0.43650793650793651</v>
      </c>
      <c r="G15" s="26">
        <v>40823</v>
      </c>
      <c r="H15" s="22">
        <v>25</v>
      </c>
      <c r="I15" s="22">
        <v>7.77</v>
      </c>
      <c r="J15" s="22" t="s">
        <v>108</v>
      </c>
      <c r="K15" s="25">
        <f>1-(I15/H15)</f>
        <v>0.68920000000000003</v>
      </c>
      <c r="L15" s="26">
        <v>40823</v>
      </c>
      <c r="M15" s="22">
        <v>64</v>
      </c>
      <c r="N15" s="22">
        <v>11.2</v>
      </c>
      <c r="O15" s="22" t="s">
        <v>120</v>
      </c>
      <c r="P15" s="25">
        <f>1-((N15+I15)/M15)</f>
        <v>0.70359375000000002</v>
      </c>
      <c r="Q15" s="26">
        <v>40823</v>
      </c>
      <c r="R15" s="22">
        <v>34</v>
      </c>
      <c r="S15" s="22">
        <v>18.399999999999999</v>
      </c>
      <c r="T15" s="22"/>
      <c r="U15" s="25">
        <f>1-(S15/R15)</f>
        <v>0.45882352941176474</v>
      </c>
    </row>
    <row r="16" spans="1:65" x14ac:dyDescent="0.25">
      <c r="A16" s="205"/>
      <c r="B16" s="26">
        <v>40835</v>
      </c>
      <c r="C16" s="22"/>
      <c r="D16" s="22"/>
      <c r="E16" s="22"/>
      <c r="F16" s="25"/>
      <c r="G16" s="26">
        <v>40835</v>
      </c>
      <c r="H16" s="22">
        <v>26.9</v>
      </c>
      <c r="I16" s="22">
        <v>8.9499999999999993</v>
      </c>
      <c r="J16" s="22" t="s">
        <v>108</v>
      </c>
      <c r="K16" s="25">
        <f>1-(I16/H16)</f>
        <v>0.66728624535315983</v>
      </c>
      <c r="L16" s="26">
        <v>40823</v>
      </c>
      <c r="M16" s="22"/>
      <c r="N16" s="22"/>
      <c r="O16" s="22" t="s">
        <v>121</v>
      </c>
      <c r="P16" s="25"/>
      <c r="Q16" s="26">
        <v>40835</v>
      </c>
      <c r="R16" s="22"/>
      <c r="S16" s="22">
        <v>0</v>
      </c>
      <c r="T16" s="22"/>
      <c r="U16" s="25"/>
    </row>
    <row r="17" spans="1:36" x14ac:dyDescent="0.25">
      <c r="A17" s="205"/>
      <c r="B17" s="26"/>
      <c r="C17" s="22"/>
      <c r="D17" s="22"/>
      <c r="E17" s="22"/>
      <c r="F17" s="25"/>
      <c r="G17" s="26"/>
      <c r="H17" s="22"/>
      <c r="I17" s="22"/>
      <c r="J17" s="22"/>
      <c r="K17" s="25"/>
      <c r="L17" s="26">
        <v>40823</v>
      </c>
      <c r="M17" s="22"/>
      <c r="N17" s="22"/>
      <c r="O17" s="22" t="s">
        <v>122</v>
      </c>
      <c r="P17" s="25"/>
      <c r="Q17" s="26"/>
      <c r="R17" s="22"/>
      <c r="S17" s="22"/>
      <c r="T17" s="22"/>
      <c r="U17" s="25"/>
    </row>
    <row r="18" spans="1:36" x14ac:dyDescent="0.25">
      <c r="A18" s="205"/>
      <c r="B18" s="26"/>
      <c r="C18" s="22"/>
      <c r="D18" s="22"/>
      <c r="E18" s="22"/>
      <c r="F18" s="25"/>
      <c r="G18" s="26"/>
      <c r="H18" s="22"/>
      <c r="I18" s="22"/>
      <c r="J18" s="22"/>
      <c r="K18" s="25"/>
      <c r="L18" s="26">
        <v>40835</v>
      </c>
      <c r="M18" s="22">
        <v>72.7</v>
      </c>
      <c r="N18" s="22">
        <v>10.3</v>
      </c>
      <c r="O18" s="22" t="s">
        <v>120</v>
      </c>
      <c r="P18" s="25">
        <f>1-((N18+N19+I16)/M18)</f>
        <v>0.57152682255845944</v>
      </c>
      <c r="Q18" s="26"/>
      <c r="R18" s="22"/>
      <c r="S18" s="22"/>
      <c r="T18" s="22"/>
      <c r="U18" s="25"/>
    </row>
    <row r="19" spans="1:36" x14ac:dyDescent="0.25">
      <c r="A19" s="205"/>
      <c r="B19" s="26"/>
      <c r="C19" s="22"/>
      <c r="D19" s="22"/>
      <c r="E19" s="22"/>
      <c r="F19" s="25"/>
      <c r="G19" s="26"/>
      <c r="H19" s="22"/>
      <c r="I19" s="22"/>
      <c r="J19" s="22"/>
      <c r="K19" s="25"/>
      <c r="L19" s="26">
        <v>40835</v>
      </c>
      <c r="M19" s="22"/>
      <c r="N19" s="22">
        <v>11.9</v>
      </c>
      <c r="O19" s="22" t="s">
        <v>121</v>
      </c>
      <c r="P19" s="25"/>
      <c r="Q19" s="26"/>
      <c r="R19" s="22"/>
      <c r="S19" s="22"/>
      <c r="T19" s="22"/>
      <c r="U19" s="25"/>
    </row>
    <row r="20" spans="1:36" x14ac:dyDescent="0.25">
      <c r="A20" s="205"/>
      <c r="B20" s="26"/>
      <c r="C20" s="22"/>
      <c r="D20" s="22"/>
      <c r="E20" s="22"/>
      <c r="F20" s="25"/>
      <c r="G20" s="26"/>
      <c r="H20" s="22"/>
      <c r="I20" s="22"/>
      <c r="J20" s="22"/>
      <c r="K20" s="25"/>
      <c r="L20" s="26">
        <v>40835</v>
      </c>
      <c r="M20" s="22"/>
      <c r="N20" s="22">
        <v>0</v>
      </c>
      <c r="O20" s="22" t="s">
        <v>122</v>
      </c>
      <c r="P20" s="25"/>
      <c r="Q20" s="26"/>
      <c r="R20" s="22"/>
      <c r="S20" s="22"/>
      <c r="T20" s="22"/>
      <c r="U20" s="25"/>
    </row>
    <row r="21" spans="1:36" x14ac:dyDescent="0.25">
      <c r="A21" s="205"/>
      <c r="B21" s="26"/>
      <c r="C21" s="22"/>
      <c r="D21" s="22"/>
      <c r="E21" s="22"/>
      <c r="F21" s="25"/>
      <c r="G21" s="26"/>
      <c r="H21" s="22"/>
      <c r="I21" s="22"/>
      <c r="J21" s="22"/>
      <c r="K21" s="25"/>
      <c r="L21" s="22"/>
      <c r="M21" s="22"/>
      <c r="N21" s="22"/>
      <c r="O21" s="22"/>
      <c r="P21" s="25"/>
      <c r="Q21" s="26"/>
      <c r="R21" s="22"/>
      <c r="S21" s="22"/>
      <c r="T21" s="22"/>
      <c r="U21" s="25"/>
    </row>
    <row r="22" spans="1:36" x14ac:dyDescent="0.25">
      <c r="A22" s="205"/>
      <c r="B22" s="22"/>
      <c r="C22" s="22"/>
      <c r="D22" s="22"/>
      <c r="E22" s="22"/>
      <c r="F22" s="25"/>
      <c r="G22" s="22"/>
      <c r="H22" s="22"/>
      <c r="I22" s="22"/>
      <c r="J22" s="22" t="s">
        <v>109</v>
      </c>
      <c r="K22" s="25"/>
      <c r="L22" s="22"/>
      <c r="M22" s="22"/>
      <c r="N22" s="22"/>
      <c r="O22" s="22"/>
      <c r="P22" s="25"/>
      <c r="Q22" s="22"/>
      <c r="R22" s="22"/>
      <c r="S22" s="22"/>
      <c r="T22" s="22"/>
      <c r="U22" s="25"/>
    </row>
    <row r="23" spans="1:36" x14ac:dyDescent="0.25">
      <c r="A23" s="205"/>
      <c r="B23" s="196" t="s">
        <v>662</v>
      </c>
      <c r="C23" s="197"/>
      <c r="D23" s="198"/>
      <c r="E23" s="27" t="s">
        <v>30</v>
      </c>
      <c r="F23" s="25">
        <f>AVERAGE(F15:F22)</f>
        <v>0.43650793650793651</v>
      </c>
      <c r="G23" s="196" t="s">
        <v>661</v>
      </c>
      <c r="H23" s="197"/>
      <c r="I23" s="198"/>
      <c r="J23" s="27" t="s">
        <v>30</v>
      </c>
      <c r="K23" s="25">
        <f>AVERAGE(K15:K22)</f>
        <v>0.67824312267657993</v>
      </c>
      <c r="L23" s="196" t="s">
        <v>660</v>
      </c>
      <c r="M23" s="197"/>
      <c r="N23" s="198"/>
      <c r="O23" s="27" t="s">
        <v>30</v>
      </c>
      <c r="P23" s="25">
        <f>AVERAGE(P15:P22)</f>
        <v>0.63756028627922978</v>
      </c>
      <c r="Q23" s="196" t="s">
        <v>663</v>
      </c>
      <c r="R23" s="197"/>
      <c r="S23" s="198"/>
      <c r="T23" s="27" t="s">
        <v>30</v>
      </c>
      <c r="U23" s="25">
        <f>AVERAGE(U15:U22)</f>
        <v>0.45882352941176474</v>
      </c>
    </row>
    <row r="24" spans="1:36" x14ac:dyDescent="0.25">
      <c r="A24" s="205"/>
      <c r="B24" s="199"/>
      <c r="C24" s="200"/>
      <c r="D24" s="201"/>
      <c r="E24" s="27" t="s">
        <v>70</v>
      </c>
      <c r="F24" s="25"/>
      <c r="G24" s="199"/>
      <c r="H24" s="200"/>
      <c r="I24" s="201"/>
      <c r="J24" s="27" t="s">
        <v>70</v>
      </c>
      <c r="K24" s="25"/>
      <c r="L24" s="199"/>
      <c r="M24" s="200"/>
      <c r="N24" s="201"/>
      <c r="O24" s="27" t="s">
        <v>70</v>
      </c>
      <c r="P24" s="25"/>
      <c r="Q24" s="199"/>
      <c r="R24" s="200"/>
      <c r="S24" s="201"/>
      <c r="T24" s="27" t="s">
        <v>70</v>
      </c>
      <c r="U24" s="25"/>
    </row>
    <row r="25" spans="1:36" x14ac:dyDescent="0.25">
      <c r="A25" s="205"/>
      <c r="B25" s="202"/>
      <c r="C25" s="203"/>
      <c r="D25" s="204"/>
      <c r="E25" s="29" t="s">
        <v>37</v>
      </c>
      <c r="F25" s="30">
        <f>F23</f>
        <v>0.43650793650793651</v>
      </c>
      <c r="G25" s="202"/>
      <c r="H25" s="203"/>
      <c r="I25" s="204"/>
      <c r="J25" s="29" t="s">
        <v>37</v>
      </c>
      <c r="K25" s="30">
        <f>K23</f>
        <v>0.67824312267657993</v>
      </c>
      <c r="L25" s="202"/>
      <c r="M25" s="203"/>
      <c r="N25" s="204"/>
      <c r="O25" s="29" t="s">
        <v>37</v>
      </c>
      <c r="P25" s="30">
        <f>P23</f>
        <v>0.63756028627922978</v>
      </c>
      <c r="Q25" s="202"/>
      <c r="R25" s="203"/>
      <c r="S25" s="204"/>
      <c r="T25" s="29" t="s">
        <v>37</v>
      </c>
      <c r="U25" s="30">
        <f>U23</f>
        <v>0.45882352941176474</v>
      </c>
    </row>
    <row r="27" spans="1:36" x14ac:dyDescent="0.25">
      <c r="A27" s="205" t="s">
        <v>54</v>
      </c>
      <c r="B27" s="23" t="s">
        <v>24</v>
      </c>
      <c r="C27" s="185" t="s">
        <v>55</v>
      </c>
      <c r="D27" s="185"/>
      <c r="E27" s="185"/>
      <c r="F27" s="185"/>
      <c r="G27" s="23" t="s">
        <v>35</v>
      </c>
      <c r="H27" s="185" t="s">
        <v>55</v>
      </c>
      <c r="I27" s="185"/>
      <c r="J27" s="185"/>
      <c r="K27" s="185"/>
      <c r="L27" s="23" t="s">
        <v>26</v>
      </c>
      <c r="M27" s="185" t="s">
        <v>55</v>
      </c>
      <c r="N27" s="185"/>
      <c r="O27" s="185"/>
      <c r="P27" s="185"/>
      <c r="Q27" s="23" t="s">
        <v>27</v>
      </c>
      <c r="R27" s="185" t="s">
        <v>55</v>
      </c>
      <c r="S27" s="185"/>
      <c r="T27" s="185"/>
      <c r="U27" s="185"/>
      <c r="V27" s="23" t="s">
        <v>67</v>
      </c>
      <c r="W27" s="185" t="s">
        <v>55</v>
      </c>
      <c r="X27" s="185"/>
      <c r="Y27" s="185"/>
      <c r="Z27" s="185"/>
      <c r="AA27" s="23" t="s">
        <v>29</v>
      </c>
      <c r="AB27" s="185" t="s">
        <v>55</v>
      </c>
      <c r="AC27" s="185"/>
      <c r="AD27" s="185"/>
      <c r="AE27" s="185"/>
      <c r="AF27" s="23" t="s">
        <v>656</v>
      </c>
      <c r="AG27" s="185"/>
      <c r="AH27" s="185"/>
      <c r="AI27" s="185"/>
      <c r="AJ27" s="185"/>
    </row>
    <row r="28" spans="1:36" x14ac:dyDescent="0.25">
      <c r="A28" s="205"/>
      <c r="B28" s="24" t="s">
        <v>14</v>
      </c>
      <c r="C28" s="24" t="s">
        <v>50</v>
      </c>
      <c r="D28" s="24" t="s">
        <v>51</v>
      </c>
      <c r="E28" s="24" t="s">
        <v>18</v>
      </c>
      <c r="F28" s="24" t="s">
        <v>19</v>
      </c>
      <c r="G28" s="24" t="s">
        <v>14</v>
      </c>
      <c r="H28" s="24" t="s">
        <v>50</v>
      </c>
      <c r="I28" s="24" t="s">
        <v>51</v>
      </c>
      <c r="J28" s="24" t="s">
        <v>18</v>
      </c>
      <c r="K28" s="24" t="s">
        <v>19</v>
      </c>
      <c r="L28" s="24" t="s">
        <v>14</v>
      </c>
      <c r="M28" s="24" t="s">
        <v>50</v>
      </c>
      <c r="N28" s="24" t="s">
        <v>51</v>
      </c>
      <c r="O28" s="24" t="s">
        <v>18</v>
      </c>
      <c r="P28" s="24" t="s">
        <v>19</v>
      </c>
      <c r="Q28" s="24" t="s">
        <v>14</v>
      </c>
      <c r="R28" s="24" t="s">
        <v>50</v>
      </c>
      <c r="S28" s="24" t="s">
        <v>51</v>
      </c>
      <c r="T28" s="24" t="s">
        <v>18</v>
      </c>
      <c r="U28" s="24" t="s">
        <v>19</v>
      </c>
      <c r="V28" s="24" t="s">
        <v>14</v>
      </c>
      <c r="W28" s="24" t="s">
        <v>50</v>
      </c>
      <c r="X28" s="24" t="s">
        <v>51</v>
      </c>
      <c r="Y28" s="24" t="s">
        <v>18</v>
      </c>
      <c r="Z28" s="24" t="s">
        <v>19</v>
      </c>
      <c r="AA28" s="24" t="s">
        <v>14</v>
      </c>
      <c r="AB28" s="24" t="s">
        <v>50</v>
      </c>
      <c r="AC28" s="24" t="s">
        <v>51</v>
      </c>
      <c r="AD28" s="24" t="s">
        <v>18</v>
      </c>
      <c r="AE28" s="24" t="s">
        <v>19</v>
      </c>
      <c r="AF28" s="24" t="s">
        <v>14</v>
      </c>
      <c r="AG28" s="24" t="s">
        <v>657</v>
      </c>
      <c r="AH28" s="24" t="s">
        <v>658</v>
      </c>
      <c r="AI28" s="24" t="s">
        <v>18</v>
      </c>
      <c r="AJ28" s="24" t="s">
        <v>19</v>
      </c>
    </row>
    <row r="29" spans="1:36" x14ac:dyDescent="0.25">
      <c r="A29" s="205"/>
      <c r="B29" s="22"/>
      <c r="C29" s="22">
        <v>1</v>
      </c>
      <c r="D29" s="22">
        <v>1</v>
      </c>
      <c r="E29" s="22"/>
      <c r="F29" s="25">
        <f>1-(D29/C29)</f>
        <v>0</v>
      </c>
      <c r="G29" s="22"/>
      <c r="H29" s="22">
        <v>1</v>
      </c>
      <c r="I29" s="22">
        <v>1</v>
      </c>
      <c r="J29" s="22"/>
      <c r="K29" s="25">
        <f>1-(I29/H29)</f>
        <v>0</v>
      </c>
      <c r="L29" s="22"/>
      <c r="M29" s="22">
        <v>1</v>
      </c>
      <c r="N29" s="22">
        <v>1</v>
      </c>
      <c r="O29" s="22"/>
      <c r="P29" s="25">
        <f>1-(N29/M29)</f>
        <v>0</v>
      </c>
      <c r="Q29" s="22"/>
      <c r="R29" s="22">
        <v>1</v>
      </c>
      <c r="S29" s="22">
        <v>1</v>
      </c>
      <c r="T29" s="22"/>
      <c r="U29" s="25">
        <f>1-(S29/R29)</f>
        <v>0</v>
      </c>
      <c r="V29" s="22"/>
      <c r="W29" s="22">
        <v>1</v>
      </c>
      <c r="X29" s="22">
        <v>1</v>
      </c>
      <c r="Y29" s="22"/>
      <c r="Z29" s="25">
        <f>1-(X29/W29)</f>
        <v>0</v>
      </c>
      <c r="AA29" s="22"/>
      <c r="AB29" s="22">
        <v>1</v>
      </c>
      <c r="AC29" s="22">
        <v>1</v>
      </c>
      <c r="AD29" s="22"/>
      <c r="AE29" s="25">
        <f>1-(AC29/AB29)</f>
        <v>0</v>
      </c>
      <c r="AF29" s="22"/>
      <c r="AG29" s="22">
        <v>5558</v>
      </c>
      <c r="AH29" s="22">
        <v>395</v>
      </c>
      <c r="AI29" s="22"/>
      <c r="AJ29" s="25">
        <f>1-(AH29/AG29)</f>
        <v>0.9289312702410939</v>
      </c>
    </row>
    <row r="30" spans="1:36" x14ac:dyDescent="0.25">
      <c r="A30" s="205"/>
      <c r="B30" s="22"/>
      <c r="C30" s="22">
        <v>1</v>
      </c>
      <c r="D30" s="22">
        <v>1</v>
      </c>
      <c r="E30" s="22"/>
      <c r="F30" s="25">
        <f t="shared" ref="F30:F31" si="1">1-(D30/C30)</f>
        <v>0</v>
      </c>
      <c r="G30" s="22"/>
      <c r="H30" s="22">
        <v>1</v>
      </c>
      <c r="I30" s="22">
        <v>1</v>
      </c>
      <c r="J30" s="22"/>
      <c r="K30" s="25">
        <f t="shared" ref="K30:K31" si="2">1-(I30/H30)</f>
        <v>0</v>
      </c>
      <c r="L30" s="22"/>
      <c r="M30" s="22">
        <v>1</v>
      </c>
      <c r="N30" s="22">
        <v>1</v>
      </c>
      <c r="O30" s="22"/>
      <c r="P30" s="25">
        <f t="shared" ref="P30:P31" si="3">1-(N30/M30)</f>
        <v>0</v>
      </c>
      <c r="Q30" s="22"/>
      <c r="R30" s="22">
        <v>1</v>
      </c>
      <c r="S30" s="22">
        <v>1</v>
      </c>
      <c r="T30" s="22"/>
      <c r="U30" s="25">
        <f t="shared" ref="U30:U31" si="4">1-(S30/R30)</f>
        <v>0</v>
      </c>
      <c r="V30" s="22"/>
      <c r="W30" s="22">
        <v>1</v>
      </c>
      <c r="X30" s="22">
        <v>1</v>
      </c>
      <c r="Y30" s="22"/>
      <c r="Z30" s="25">
        <f t="shared" ref="Z30:Z31" si="5">1-(X30/W30)</f>
        <v>0</v>
      </c>
      <c r="AA30" s="22"/>
      <c r="AB30" s="22">
        <v>1</v>
      </c>
      <c r="AC30" s="22">
        <v>1</v>
      </c>
      <c r="AD30" s="22"/>
      <c r="AE30" s="25">
        <f t="shared" ref="AE30:AE31" si="6">1-(AC30/AB30)</f>
        <v>0</v>
      </c>
      <c r="AF30" s="22"/>
      <c r="AG30" s="22">
        <v>1</v>
      </c>
      <c r="AH30" s="22">
        <v>1</v>
      </c>
      <c r="AI30" s="22"/>
      <c r="AJ30" s="25">
        <f t="shared" ref="AJ30:AJ31" si="7">1-(AH30/AG30)</f>
        <v>0</v>
      </c>
    </row>
    <row r="31" spans="1:36" x14ac:dyDescent="0.25">
      <c r="A31" s="205"/>
      <c r="B31" s="22"/>
      <c r="C31" s="22">
        <v>1</v>
      </c>
      <c r="D31" s="22">
        <v>1</v>
      </c>
      <c r="E31" s="22"/>
      <c r="F31" s="25">
        <f t="shared" si="1"/>
        <v>0</v>
      </c>
      <c r="G31" s="22"/>
      <c r="H31" s="22">
        <v>1</v>
      </c>
      <c r="I31" s="22">
        <v>1</v>
      </c>
      <c r="J31" s="22"/>
      <c r="K31" s="25">
        <f t="shared" si="2"/>
        <v>0</v>
      </c>
      <c r="L31" s="22"/>
      <c r="M31" s="22">
        <v>1</v>
      </c>
      <c r="N31" s="22">
        <v>1</v>
      </c>
      <c r="O31" s="22"/>
      <c r="P31" s="25">
        <f t="shared" si="3"/>
        <v>0</v>
      </c>
      <c r="Q31" s="22"/>
      <c r="R31" s="22">
        <v>1</v>
      </c>
      <c r="S31" s="22">
        <v>1</v>
      </c>
      <c r="T31" s="22"/>
      <c r="U31" s="25">
        <f t="shared" si="4"/>
        <v>0</v>
      </c>
      <c r="V31" s="22"/>
      <c r="W31" s="22">
        <v>1</v>
      </c>
      <c r="X31" s="22">
        <v>1</v>
      </c>
      <c r="Y31" s="22"/>
      <c r="Z31" s="25">
        <f t="shared" si="5"/>
        <v>0</v>
      </c>
      <c r="AA31" s="22"/>
      <c r="AB31" s="22">
        <v>1</v>
      </c>
      <c r="AC31" s="22">
        <v>1</v>
      </c>
      <c r="AD31" s="22"/>
      <c r="AE31" s="25">
        <f t="shared" si="6"/>
        <v>0</v>
      </c>
      <c r="AF31" s="22"/>
      <c r="AG31" s="22">
        <v>1</v>
      </c>
      <c r="AH31" s="22">
        <v>1</v>
      </c>
      <c r="AI31" s="22"/>
      <c r="AJ31" s="25">
        <f t="shared" si="7"/>
        <v>0</v>
      </c>
    </row>
    <row r="32" spans="1:36" x14ac:dyDescent="0.25">
      <c r="A32" s="205"/>
      <c r="B32" s="170" t="s">
        <v>76</v>
      </c>
      <c r="C32" s="171"/>
      <c r="D32" s="172"/>
      <c r="E32" s="27" t="s">
        <v>30</v>
      </c>
      <c r="F32" s="25">
        <f>AVERAGE(F29:F31)</f>
        <v>0</v>
      </c>
      <c r="G32" s="170" t="s">
        <v>76</v>
      </c>
      <c r="H32" s="171"/>
      <c r="I32" s="172"/>
      <c r="J32" s="27" t="s">
        <v>30</v>
      </c>
      <c r="K32" s="25">
        <f>AVERAGE(K29:K31)</f>
        <v>0</v>
      </c>
      <c r="L32" s="170" t="s">
        <v>76</v>
      </c>
      <c r="M32" s="171"/>
      <c r="N32" s="172"/>
      <c r="O32" s="27" t="s">
        <v>30</v>
      </c>
      <c r="P32" s="25">
        <f>AVERAGE(P29:P31)</f>
        <v>0</v>
      </c>
      <c r="Q32" s="170" t="s">
        <v>75</v>
      </c>
      <c r="R32" s="171"/>
      <c r="S32" s="172"/>
      <c r="T32" s="27" t="s">
        <v>30</v>
      </c>
      <c r="U32" s="25">
        <f>AVERAGE(U29:U31)</f>
        <v>0</v>
      </c>
      <c r="V32" s="170" t="s">
        <v>76</v>
      </c>
      <c r="W32" s="171"/>
      <c r="X32" s="172"/>
      <c r="Y32" s="27" t="s">
        <v>30</v>
      </c>
      <c r="Z32" s="25">
        <f>AVERAGE(Z29:Z31)</f>
        <v>0</v>
      </c>
      <c r="AA32" s="170" t="s">
        <v>76</v>
      </c>
      <c r="AB32" s="171"/>
      <c r="AC32" s="172"/>
      <c r="AD32" s="27" t="s">
        <v>30</v>
      </c>
      <c r="AE32" s="25">
        <f>AVERAGE(AE29:AE31)</f>
        <v>0</v>
      </c>
      <c r="AF32" s="196" t="s">
        <v>659</v>
      </c>
      <c r="AG32" s="197"/>
      <c r="AH32" s="198"/>
      <c r="AI32" s="27" t="s">
        <v>30</v>
      </c>
      <c r="AJ32" s="25">
        <f>AJ29</f>
        <v>0.9289312702410939</v>
      </c>
    </row>
    <row r="33" spans="1:36" x14ac:dyDescent="0.25">
      <c r="A33" s="205"/>
      <c r="B33" s="173"/>
      <c r="C33" s="174"/>
      <c r="D33" s="175"/>
      <c r="E33" s="27" t="s">
        <v>70</v>
      </c>
      <c r="F33" s="25">
        <v>0.32</v>
      </c>
      <c r="G33" s="173"/>
      <c r="H33" s="174"/>
      <c r="I33" s="175"/>
      <c r="J33" s="27" t="s">
        <v>70</v>
      </c>
      <c r="K33" s="25">
        <v>0.32</v>
      </c>
      <c r="L33" s="173"/>
      <c r="M33" s="174"/>
      <c r="N33" s="175"/>
      <c r="O33" s="27" t="s">
        <v>70</v>
      </c>
      <c r="P33" s="25">
        <v>0.32</v>
      </c>
      <c r="Q33" s="173"/>
      <c r="R33" s="174"/>
      <c r="S33" s="175"/>
      <c r="T33" s="27" t="s">
        <v>70</v>
      </c>
      <c r="U33" s="25">
        <v>0.32</v>
      </c>
      <c r="V33" s="173"/>
      <c r="W33" s="174"/>
      <c r="X33" s="175"/>
      <c r="Y33" s="27" t="s">
        <v>70</v>
      </c>
      <c r="Z33" s="25">
        <v>0.32</v>
      </c>
      <c r="AA33" s="173"/>
      <c r="AB33" s="174"/>
      <c r="AC33" s="175"/>
      <c r="AD33" s="27" t="s">
        <v>70</v>
      </c>
      <c r="AE33" s="25">
        <v>0.32</v>
      </c>
      <c r="AF33" s="199"/>
      <c r="AG33" s="200"/>
      <c r="AH33" s="201"/>
      <c r="AI33" s="27" t="s">
        <v>70</v>
      </c>
      <c r="AJ33" s="25"/>
    </row>
    <row r="34" spans="1:36" x14ac:dyDescent="0.25">
      <c r="A34" s="205"/>
      <c r="B34" s="176"/>
      <c r="C34" s="177"/>
      <c r="D34" s="178"/>
      <c r="E34" s="29" t="s">
        <v>37</v>
      </c>
      <c r="F34" s="30">
        <v>0.32</v>
      </c>
      <c r="G34" s="176"/>
      <c r="H34" s="177"/>
      <c r="I34" s="178"/>
      <c r="J34" s="29" t="s">
        <v>37</v>
      </c>
      <c r="K34" s="30">
        <v>0.32</v>
      </c>
      <c r="L34" s="176"/>
      <c r="M34" s="177"/>
      <c r="N34" s="178"/>
      <c r="O34" s="29" t="s">
        <v>37</v>
      </c>
      <c r="P34" s="30">
        <v>0.32</v>
      </c>
      <c r="Q34" s="176"/>
      <c r="R34" s="177"/>
      <c r="S34" s="178"/>
      <c r="T34" s="29" t="s">
        <v>37</v>
      </c>
      <c r="U34" s="30">
        <v>0.32</v>
      </c>
      <c r="V34" s="176"/>
      <c r="W34" s="177"/>
      <c r="X34" s="178"/>
      <c r="Y34" s="29" t="s">
        <v>37</v>
      </c>
      <c r="Z34" s="30">
        <v>0.32</v>
      </c>
      <c r="AA34" s="176"/>
      <c r="AB34" s="177"/>
      <c r="AC34" s="178"/>
      <c r="AD34" s="29" t="s">
        <v>37</v>
      </c>
      <c r="AE34" s="30">
        <v>0.32</v>
      </c>
      <c r="AF34" s="202"/>
      <c r="AG34" s="203"/>
      <c r="AH34" s="204"/>
      <c r="AI34" s="29" t="s">
        <v>37</v>
      </c>
      <c r="AJ34" s="30">
        <f>AJ32</f>
        <v>0.9289312702410939</v>
      </c>
    </row>
    <row r="36" spans="1:36" x14ac:dyDescent="0.25">
      <c r="A36" s="205" t="s">
        <v>77</v>
      </c>
      <c r="B36" s="23" t="s">
        <v>36</v>
      </c>
      <c r="C36" s="47"/>
      <c r="D36" s="48"/>
      <c r="E36" s="48"/>
      <c r="F36" s="48"/>
      <c r="G36" s="48"/>
      <c r="H36" s="48"/>
      <c r="I36" s="52"/>
      <c r="J36" s="52"/>
    </row>
    <row r="37" spans="1:36" x14ac:dyDescent="0.25">
      <c r="A37" s="205"/>
      <c r="B37" s="24" t="s">
        <v>14</v>
      </c>
      <c r="C37" s="24" t="s">
        <v>17</v>
      </c>
      <c r="D37" s="24" t="s">
        <v>51</v>
      </c>
      <c r="E37" s="24" t="s">
        <v>51</v>
      </c>
      <c r="F37" s="24" t="s">
        <v>19</v>
      </c>
      <c r="G37" s="43" t="s">
        <v>96</v>
      </c>
      <c r="H37" s="43" t="s">
        <v>97</v>
      </c>
      <c r="I37" s="52"/>
      <c r="J37" s="52"/>
    </row>
    <row r="38" spans="1:36" x14ac:dyDescent="0.25">
      <c r="A38" s="205"/>
      <c r="B38" s="26">
        <v>40833</v>
      </c>
      <c r="C38" s="22">
        <v>90</v>
      </c>
      <c r="D38" s="22">
        <v>50.1</v>
      </c>
      <c r="E38" s="22" t="s">
        <v>63</v>
      </c>
      <c r="F38" s="25">
        <f>1-(D38/C38)</f>
        <v>0.44333333333333336</v>
      </c>
      <c r="G38" s="46">
        <f>SUM(E47:E55)</f>
        <v>2774.8149999999996</v>
      </c>
      <c r="H38" s="46">
        <f>SUM(E56:E57)</f>
        <v>234.81</v>
      </c>
      <c r="I38" s="53"/>
      <c r="J38" s="53"/>
    </row>
    <row r="39" spans="1:36" x14ac:dyDescent="0.25">
      <c r="A39" s="205"/>
      <c r="B39" s="26">
        <v>40821</v>
      </c>
      <c r="C39" s="22">
        <v>185</v>
      </c>
      <c r="D39" s="22">
        <v>46.4</v>
      </c>
      <c r="E39" s="22" t="s">
        <v>128</v>
      </c>
      <c r="F39" s="25">
        <f t="shared" ref="F39:F40" si="8">1-(D39/C39)</f>
        <v>0.7491891891891892</v>
      </c>
      <c r="G39" s="50"/>
      <c r="H39" s="50"/>
      <c r="I39" s="53"/>
      <c r="J39" s="53"/>
    </row>
    <row r="40" spans="1:36" x14ac:dyDescent="0.25">
      <c r="A40" s="205"/>
      <c r="B40" s="26">
        <v>40856</v>
      </c>
      <c r="C40" s="22">
        <v>91.5</v>
      </c>
      <c r="D40" s="22">
        <v>52.5</v>
      </c>
      <c r="E40" s="22" t="s">
        <v>129</v>
      </c>
      <c r="F40" s="25">
        <f t="shared" si="8"/>
        <v>0.42622950819672134</v>
      </c>
    </row>
    <row r="41" spans="1:36" x14ac:dyDescent="0.25">
      <c r="A41" s="205"/>
      <c r="B41" s="26"/>
      <c r="C41" s="22"/>
      <c r="D41" s="22"/>
      <c r="E41" s="22"/>
      <c r="F41" s="25"/>
    </row>
    <row r="42" spans="1:36" x14ac:dyDescent="0.25">
      <c r="A42" s="205"/>
      <c r="B42" s="196" t="s">
        <v>664</v>
      </c>
      <c r="C42" s="197"/>
      <c r="D42" s="198"/>
      <c r="E42" s="27" t="s">
        <v>30</v>
      </c>
      <c r="F42" s="25">
        <f>AVERAGE(F38:F41)</f>
        <v>0.53958401023974789</v>
      </c>
    </row>
    <row r="43" spans="1:36" x14ac:dyDescent="0.25">
      <c r="A43" s="205"/>
      <c r="B43" s="199"/>
      <c r="C43" s="200"/>
      <c r="D43" s="201"/>
      <c r="E43" s="27" t="s">
        <v>70</v>
      </c>
      <c r="F43" s="25"/>
    </row>
    <row r="44" spans="1:36" x14ac:dyDescent="0.25">
      <c r="A44" s="205"/>
      <c r="B44" s="202"/>
      <c r="C44" s="203"/>
      <c r="D44" s="204"/>
      <c r="E44" s="29" t="s">
        <v>37</v>
      </c>
      <c r="F44" s="30">
        <f>F42</f>
        <v>0.53958401023974789</v>
      </c>
    </row>
    <row r="45" spans="1:36" x14ac:dyDescent="0.25">
      <c r="A45" s="218" t="s">
        <v>130</v>
      </c>
      <c r="B45" s="218"/>
      <c r="C45" s="218"/>
      <c r="D45" s="218"/>
      <c r="E45" s="218"/>
      <c r="F45" s="218"/>
    </row>
    <row r="46" spans="1:36" x14ac:dyDescent="0.25">
      <c r="A46" s="205" t="s">
        <v>82</v>
      </c>
      <c r="B46" s="44" t="s">
        <v>79</v>
      </c>
      <c r="C46" s="24" t="s">
        <v>80</v>
      </c>
      <c r="D46" s="24" t="s">
        <v>98</v>
      </c>
      <c r="E46" s="24" t="s">
        <v>81</v>
      </c>
      <c r="F46" s="24" t="s">
        <v>93</v>
      </c>
      <c r="G46" s="49"/>
      <c r="H46" s="49"/>
    </row>
    <row r="47" spans="1:36" x14ac:dyDescent="0.25">
      <c r="A47" s="205"/>
      <c r="B47" s="23" t="s">
        <v>78</v>
      </c>
      <c r="C47" s="22">
        <v>2.64</v>
      </c>
      <c r="D47" s="22">
        <v>1</v>
      </c>
      <c r="E47" s="46">
        <f>+C47*D47</f>
        <v>2.64</v>
      </c>
      <c r="F47" s="45" t="s">
        <v>94</v>
      </c>
      <c r="G47" s="50"/>
      <c r="H47" s="50"/>
    </row>
    <row r="48" spans="1:36" x14ac:dyDescent="0.25">
      <c r="A48" s="205"/>
      <c r="B48" s="23" t="s">
        <v>83</v>
      </c>
      <c r="C48" s="22">
        <v>0.02</v>
      </c>
      <c r="D48" s="22">
        <v>49</v>
      </c>
      <c r="E48" s="46">
        <f t="shared" ref="E48:E57" si="9">+C48*D48</f>
        <v>0.98</v>
      </c>
      <c r="F48" s="45" t="s">
        <v>94</v>
      </c>
      <c r="G48" s="50"/>
      <c r="H48" s="50"/>
    </row>
    <row r="49" spans="1:8" x14ac:dyDescent="0.25">
      <c r="A49" s="205"/>
      <c r="B49" s="23" t="s">
        <v>84</v>
      </c>
      <c r="C49" s="22">
        <v>36.36</v>
      </c>
      <c r="D49" s="22">
        <v>49</v>
      </c>
      <c r="E49" s="46">
        <f t="shared" si="9"/>
        <v>1781.6399999999999</v>
      </c>
      <c r="F49" s="45" t="s">
        <v>94</v>
      </c>
      <c r="G49" s="50"/>
      <c r="H49" s="50"/>
    </row>
    <row r="50" spans="1:8" x14ac:dyDescent="0.25">
      <c r="A50" s="205"/>
      <c r="B50" s="23" t="s">
        <v>85</v>
      </c>
      <c r="C50" s="22">
        <v>7.0000000000000007E-2</v>
      </c>
      <c r="D50" s="22">
        <v>49</v>
      </c>
      <c r="E50" s="46">
        <f t="shared" si="9"/>
        <v>3.43</v>
      </c>
      <c r="F50" s="45" t="s">
        <v>94</v>
      </c>
      <c r="G50" s="50"/>
      <c r="H50" s="50"/>
    </row>
    <row r="51" spans="1:8" x14ac:dyDescent="0.25">
      <c r="A51" s="205"/>
      <c r="B51" s="23" t="s">
        <v>86</v>
      </c>
      <c r="C51" s="22">
        <v>0.105</v>
      </c>
      <c r="D51" s="22">
        <v>49</v>
      </c>
      <c r="E51" s="46">
        <f t="shared" si="9"/>
        <v>5.1449999999999996</v>
      </c>
      <c r="F51" s="45" t="s">
        <v>94</v>
      </c>
      <c r="G51" s="50"/>
      <c r="H51" s="50"/>
    </row>
    <row r="52" spans="1:8" x14ac:dyDescent="0.25">
      <c r="A52" s="205"/>
      <c r="B52" s="23" t="s">
        <v>87</v>
      </c>
      <c r="C52" s="22">
        <v>0.06</v>
      </c>
      <c r="D52" s="22">
        <v>49</v>
      </c>
      <c r="E52" s="46">
        <f t="shared" si="9"/>
        <v>2.94</v>
      </c>
      <c r="F52" s="45" t="s">
        <v>94</v>
      </c>
      <c r="G52" s="50"/>
      <c r="H52" s="50"/>
    </row>
    <row r="53" spans="1:8" x14ac:dyDescent="0.25">
      <c r="A53" s="205"/>
      <c r="B53" s="23" t="s">
        <v>88</v>
      </c>
      <c r="C53" s="22">
        <v>0.16</v>
      </c>
      <c r="D53" s="22">
        <v>49</v>
      </c>
      <c r="E53" s="46">
        <f t="shared" si="9"/>
        <v>7.84</v>
      </c>
      <c r="F53" s="45" t="s">
        <v>94</v>
      </c>
      <c r="G53" s="50"/>
      <c r="H53" s="50"/>
    </row>
    <row r="54" spans="1:8" x14ac:dyDescent="0.25">
      <c r="A54" s="205"/>
      <c r="B54" s="23" t="s">
        <v>89</v>
      </c>
      <c r="C54" s="22">
        <v>9.9</v>
      </c>
      <c r="D54" s="22">
        <v>49</v>
      </c>
      <c r="E54" s="46">
        <f t="shared" si="9"/>
        <v>485.1</v>
      </c>
      <c r="F54" s="45" t="s">
        <v>94</v>
      </c>
      <c r="G54" s="50"/>
      <c r="H54" s="50"/>
    </row>
    <row r="55" spans="1:8" x14ac:dyDescent="0.25">
      <c r="A55" s="205"/>
      <c r="B55" s="23" t="s">
        <v>90</v>
      </c>
      <c r="C55" s="22">
        <v>9.9</v>
      </c>
      <c r="D55" s="22">
        <v>49</v>
      </c>
      <c r="E55" s="46">
        <f t="shared" si="9"/>
        <v>485.1</v>
      </c>
      <c r="F55" s="45" t="s">
        <v>94</v>
      </c>
      <c r="G55" s="50"/>
      <c r="H55" s="50"/>
    </row>
    <row r="56" spans="1:8" x14ac:dyDescent="0.25">
      <c r="A56" s="205"/>
      <c r="B56" s="23" t="s">
        <v>91</v>
      </c>
      <c r="C56" s="22">
        <v>2.97</v>
      </c>
      <c r="D56" s="22">
        <v>49</v>
      </c>
      <c r="E56" s="46">
        <f t="shared" si="9"/>
        <v>145.53</v>
      </c>
      <c r="F56" s="45" t="s">
        <v>95</v>
      </c>
      <c r="G56" s="50"/>
      <c r="H56" s="50"/>
    </row>
    <row r="57" spans="1:8" x14ac:dyDescent="0.25">
      <c r="A57" s="205"/>
      <c r="B57" s="23" t="s">
        <v>92</v>
      </c>
      <c r="C57" s="22">
        <v>1.86</v>
      </c>
      <c r="D57" s="22">
        <v>48</v>
      </c>
      <c r="E57" s="46">
        <f t="shared" si="9"/>
        <v>89.28</v>
      </c>
      <c r="F57" s="45" t="s">
        <v>95</v>
      </c>
      <c r="G57" s="50"/>
      <c r="H57" s="50"/>
    </row>
    <row r="58" spans="1:8" x14ac:dyDescent="0.25">
      <c r="G58" s="51"/>
      <c r="H58" s="51"/>
    </row>
    <row r="62" spans="1:8" x14ac:dyDescent="0.25">
      <c r="E62" s="98"/>
      <c r="F62" s="98"/>
    </row>
  </sheetData>
  <mergeCells count="51">
    <mergeCell ref="AG27:AJ27"/>
    <mergeCell ref="AF32:AH34"/>
    <mergeCell ref="A36:A44"/>
    <mergeCell ref="B42:D44"/>
    <mergeCell ref="A46:A57"/>
    <mergeCell ref="BA1:BD1"/>
    <mergeCell ref="AZ9:BB11"/>
    <mergeCell ref="W27:Z27"/>
    <mergeCell ref="AB27:AE27"/>
    <mergeCell ref="B32:D34"/>
    <mergeCell ref="G32:I34"/>
    <mergeCell ref="L32:N34"/>
    <mergeCell ref="Q32:S34"/>
    <mergeCell ref="V32:X34"/>
    <mergeCell ref="AA32:AC34"/>
    <mergeCell ref="B23:D25"/>
    <mergeCell ref="G23:I25"/>
    <mergeCell ref="L23:N25"/>
    <mergeCell ref="M27:P27"/>
    <mergeCell ref="R27:U27"/>
    <mergeCell ref="AA9:AC11"/>
    <mergeCell ref="A13:A25"/>
    <mergeCell ref="C13:F13"/>
    <mergeCell ref="H13:K13"/>
    <mergeCell ref="M13:P13"/>
    <mergeCell ref="R13:U13"/>
    <mergeCell ref="AF9:AH11"/>
    <mergeCell ref="AK9:AM11"/>
    <mergeCell ref="AP9:AR11"/>
    <mergeCell ref="AU9:AW11"/>
    <mergeCell ref="AB1:AE1"/>
    <mergeCell ref="AG1:AJ1"/>
    <mergeCell ref="AL1:AO1"/>
    <mergeCell ref="AQ1:AT1"/>
    <mergeCell ref="AV1:AY1"/>
    <mergeCell ref="W1:Z1"/>
    <mergeCell ref="A45:F45"/>
    <mergeCell ref="A1:A11"/>
    <mergeCell ref="C1:F1"/>
    <mergeCell ref="H1:K1"/>
    <mergeCell ref="M1:P1"/>
    <mergeCell ref="R1:U1"/>
    <mergeCell ref="B9:D11"/>
    <mergeCell ref="G9:I11"/>
    <mergeCell ref="L9:N11"/>
    <mergeCell ref="Q9:S11"/>
    <mergeCell ref="V9:X11"/>
    <mergeCell ref="Q23:S25"/>
    <mergeCell ref="A27:A34"/>
    <mergeCell ref="C27:F27"/>
    <mergeCell ref="H27:K27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zoomScale="40" zoomScaleNormal="40" workbookViewId="0">
      <selection activeCell="O52" sqref="N52:O53"/>
    </sheetView>
  </sheetViews>
  <sheetFormatPr defaultRowHeight="15" x14ac:dyDescent="0.25"/>
  <cols>
    <col min="1" max="1" width="17.140625" customWidth="1"/>
    <col min="2" max="2" width="11.140625" customWidth="1"/>
    <col min="3" max="3" width="11" customWidth="1"/>
    <col min="4" max="4" width="16.140625" customWidth="1"/>
    <col min="5" max="5" width="15.140625" customWidth="1"/>
    <col min="6" max="6" width="16" customWidth="1"/>
    <col min="7" max="7" width="14.85546875" customWidth="1"/>
    <col min="8" max="8" width="16.140625" customWidth="1"/>
    <col min="9" max="9" width="14.7109375" customWidth="1"/>
    <col min="10" max="10" width="15.85546875" customWidth="1"/>
    <col min="11" max="11" width="15" customWidth="1"/>
    <col min="12" max="12" width="14.85546875" customWidth="1"/>
    <col min="13" max="13" width="13.85546875" customWidth="1"/>
  </cols>
  <sheetData>
    <row r="1" spans="1:13" ht="60" x14ac:dyDescent="0.25">
      <c r="A1" s="23" t="s">
        <v>31</v>
      </c>
      <c r="B1" s="35" t="s">
        <v>38</v>
      </c>
      <c r="C1" s="35" t="s">
        <v>39</v>
      </c>
      <c r="D1" s="35" t="s">
        <v>40</v>
      </c>
      <c r="E1" s="35" t="s">
        <v>41</v>
      </c>
      <c r="F1" s="35" t="s">
        <v>42</v>
      </c>
      <c r="G1" s="35" t="s">
        <v>43</v>
      </c>
      <c r="H1" s="35" t="s">
        <v>44</v>
      </c>
      <c r="I1" s="35" t="s">
        <v>45</v>
      </c>
      <c r="J1" s="35" t="s">
        <v>46</v>
      </c>
      <c r="K1" s="35" t="s">
        <v>47</v>
      </c>
      <c r="L1" s="35" t="s">
        <v>48</v>
      </c>
      <c r="M1" s="35" t="s">
        <v>49</v>
      </c>
    </row>
    <row r="2" spans="1:13" x14ac:dyDescent="0.25">
      <c r="A2" s="22" t="s">
        <v>0</v>
      </c>
      <c r="B2" s="32">
        <f>'Total Diversions Fall'!C1</f>
        <v>0</v>
      </c>
      <c r="C2" s="32">
        <f>B2*'Recharge Rates Spring'!F9</f>
        <v>0</v>
      </c>
      <c r="D2" s="32">
        <f>B2+B3+B4+B5+B6+B7+B8+B9+B10+B11+B12</f>
        <v>13870.4508695</v>
      </c>
      <c r="E2" s="36">
        <f>C2+C3+C4+C5+C6+C7+C8+C9+C10+C11+C12</f>
        <v>4712.6995558138233</v>
      </c>
      <c r="F2" s="32">
        <f>B14+B15+B16+B17</f>
        <v>10422.895800000002</v>
      </c>
      <c r="G2" s="36">
        <f>C14+C15+C16+C17+(0.7*C28)+C18</f>
        <v>14421.505837505942</v>
      </c>
      <c r="H2" s="32">
        <f>B20+B21+B22+B23+B24+B25+B26</f>
        <v>27294.34128165284</v>
      </c>
      <c r="I2" s="36">
        <f>C20+C21+C22+C23+C24+C25+C26</f>
        <v>12118.724527147104</v>
      </c>
      <c r="J2" s="32">
        <f>B28</f>
        <v>15158.303699999986</v>
      </c>
      <c r="K2" s="36">
        <f>(0.3*C28)+C29</f>
        <v>2688.5634896634001</v>
      </c>
      <c r="L2" s="36">
        <f>D2+F2+H2+J2</f>
        <v>66745.991651152828</v>
      </c>
      <c r="M2" s="36">
        <f>E2+G2+I2+K2</f>
        <v>33941.493410130264</v>
      </c>
    </row>
    <row r="3" spans="1:13" x14ac:dyDescent="0.25">
      <c r="A3" s="22" t="s">
        <v>1</v>
      </c>
      <c r="B3" s="32">
        <f>'Total Diversions Fall'!E1</f>
        <v>0</v>
      </c>
      <c r="C3" s="32">
        <f>B3*'Recharge Rates Spring'!K9</f>
        <v>0</v>
      </c>
      <c r="D3" s="211"/>
      <c r="E3" s="212"/>
      <c r="F3" s="212"/>
      <c r="G3" s="212"/>
      <c r="H3" s="212"/>
      <c r="I3" s="212"/>
      <c r="J3" s="212"/>
      <c r="K3" s="212"/>
      <c r="L3" s="212"/>
      <c r="M3" s="212"/>
    </row>
    <row r="4" spans="1:13" x14ac:dyDescent="0.25">
      <c r="A4" s="22" t="s">
        <v>2</v>
      </c>
      <c r="B4" s="32">
        <f>'Total Diversions Fall'!G1</f>
        <v>0</v>
      </c>
      <c r="C4" s="32">
        <f>B4*'Recharge Rates Spring'!P9</f>
        <v>0</v>
      </c>
      <c r="D4" s="213"/>
      <c r="E4" s="214"/>
      <c r="F4" s="214"/>
      <c r="G4" s="214"/>
      <c r="H4" s="214"/>
      <c r="I4" s="214"/>
      <c r="J4" s="214"/>
      <c r="K4" s="214"/>
      <c r="L4" s="214"/>
      <c r="M4" s="214"/>
    </row>
    <row r="5" spans="1:13" x14ac:dyDescent="0.25">
      <c r="A5" s="22" t="s">
        <v>706</v>
      </c>
      <c r="B5" s="32">
        <f>'Total Diversions Fall'!I1</f>
        <v>882.2211299999999</v>
      </c>
      <c r="C5" s="32">
        <f>+B5*'Recharge Rates Fall'!BD11</f>
        <v>42.346614239999987</v>
      </c>
      <c r="D5" s="213"/>
      <c r="E5" s="214"/>
      <c r="F5" s="214"/>
      <c r="G5" s="214"/>
      <c r="H5" s="214"/>
      <c r="I5" s="214"/>
      <c r="J5" s="214"/>
      <c r="K5" s="214"/>
      <c r="L5" s="214"/>
      <c r="M5" s="214"/>
    </row>
    <row r="6" spans="1:13" x14ac:dyDescent="0.25">
      <c r="A6" s="22" t="s">
        <v>32</v>
      </c>
      <c r="B6" s="32">
        <f>'Total Diversions Fall'!K1</f>
        <v>1021.6810150000001</v>
      </c>
      <c r="C6" s="32">
        <f>+B6*'Recharge Rates Fall'!AY11</f>
        <v>199.88216823132325</v>
      </c>
      <c r="D6" s="213"/>
      <c r="E6" s="214"/>
      <c r="F6" s="214"/>
      <c r="G6" s="214"/>
      <c r="H6" s="214"/>
      <c r="I6" s="214"/>
      <c r="J6" s="214"/>
      <c r="K6" s="214"/>
      <c r="L6" s="214"/>
      <c r="M6" s="214"/>
    </row>
    <row r="7" spans="1:13" x14ac:dyDescent="0.25">
      <c r="A7" s="22" t="s">
        <v>15</v>
      </c>
      <c r="B7" s="32">
        <f>'Total Diversions Fall'!M1</f>
        <v>1069.22551</v>
      </c>
      <c r="C7" s="32">
        <f>+B7*'Recharge Rates Fall'!Z11</f>
        <v>543.9937938954522</v>
      </c>
      <c r="D7" s="213"/>
      <c r="E7" s="214"/>
      <c r="F7" s="214"/>
      <c r="G7" s="214"/>
      <c r="H7" s="214"/>
      <c r="I7" s="214"/>
      <c r="J7" s="214"/>
      <c r="K7" s="214"/>
      <c r="L7" s="214"/>
      <c r="M7" s="214"/>
    </row>
    <row r="8" spans="1:13" x14ac:dyDescent="0.25">
      <c r="A8" s="22" t="s">
        <v>4</v>
      </c>
      <c r="B8" s="32">
        <f>'Total Diversions Fall'!O1</f>
        <v>2338.4671600000006</v>
      </c>
      <c r="C8" s="32">
        <f>+B8*'Recharge Rates Fall'!U11</f>
        <v>502.39581144013476</v>
      </c>
      <c r="D8" s="213"/>
      <c r="E8" s="214"/>
      <c r="F8" s="214"/>
      <c r="G8" s="214"/>
      <c r="H8" s="214"/>
      <c r="I8" s="214"/>
      <c r="J8" s="214"/>
      <c r="K8" s="214"/>
      <c r="L8" s="214"/>
      <c r="M8" s="214"/>
    </row>
    <row r="9" spans="1:13" x14ac:dyDescent="0.25">
      <c r="A9" s="22" t="s">
        <v>5</v>
      </c>
      <c r="B9" s="32">
        <f>'Total Diversions Fall'!Q1</f>
        <v>1113.5507845000002</v>
      </c>
      <c r="C9" s="32">
        <f>+B9*'Recharge Rates Fall'!AJ11</f>
        <v>389.74277457500006</v>
      </c>
      <c r="D9" s="213"/>
      <c r="E9" s="214"/>
      <c r="F9" s="214"/>
      <c r="G9" s="214"/>
      <c r="H9" s="214"/>
      <c r="I9" s="214"/>
      <c r="J9" s="214"/>
      <c r="K9" s="214"/>
      <c r="L9" s="214"/>
      <c r="M9" s="214"/>
    </row>
    <row r="10" spans="1:13" x14ac:dyDescent="0.25">
      <c r="A10" s="22" t="s">
        <v>6</v>
      </c>
      <c r="B10" s="32">
        <f>'Total Diversions Fall'!S1</f>
        <v>2964.5391000000004</v>
      </c>
      <c r="C10" s="32">
        <f>+B10*'Recharge Rates Fall'!AE11</f>
        <v>622.55321100000003</v>
      </c>
      <c r="D10" s="213"/>
      <c r="E10" s="214"/>
      <c r="F10" s="214"/>
      <c r="G10" s="214"/>
      <c r="H10" s="214"/>
      <c r="I10" s="214"/>
      <c r="J10" s="214"/>
      <c r="K10" s="214"/>
      <c r="L10" s="214"/>
      <c r="M10" s="214"/>
    </row>
    <row r="11" spans="1:13" x14ac:dyDescent="0.25">
      <c r="A11" s="22" t="s">
        <v>34</v>
      </c>
      <c r="B11" s="32">
        <f>'Total Diversions Fall'!U1</f>
        <v>2964.5391000000004</v>
      </c>
      <c r="C11" s="32">
        <f>+B11*'Recharge Rates Fall'!AO11</f>
        <v>1600.8511140000003</v>
      </c>
      <c r="D11" s="213"/>
      <c r="E11" s="214"/>
      <c r="F11" s="214"/>
      <c r="G11" s="214"/>
      <c r="H11" s="214"/>
      <c r="I11" s="214"/>
      <c r="J11" s="214"/>
      <c r="K11" s="214"/>
      <c r="L11" s="214"/>
      <c r="M11" s="214"/>
    </row>
    <row r="12" spans="1:13" x14ac:dyDescent="0.25">
      <c r="A12" s="22" t="s">
        <v>8</v>
      </c>
      <c r="B12" s="32">
        <f>'Total Diversions Fall'!W1</f>
        <v>1516.2270699999997</v>
      </c>
      <c r="C12" s="32">
        <f>+B12*'Recharge Rates Fall'!AT11</f>
        <v>810.93406843191258</v>
      </c>
      <c r="D12" s="213"/>
      <c r="E12" s="214"/>
      <c r="F12" s="214"/>
      <c r="G12" s="214"/>
      <c r="H12" s="214"/>
      <c r="I12" s="214"/>
      <c r="J12" s="214"/>
      <c r="K12" s="214"/>
      <c r="L12" s="214"/>
      <c r="M12" s="214"/>
    </row>
    <row r="13" spans="1:13" s="166" customFormat="1" ht="8.25" customHeight="1" x14ac:dyDescent="0.25">
      <c r="A13" s="33"/>
      <c r="B13" s="33"/>
      <c r="C13" s="33"/>
      <c r="D13" s="213"/>
      <c r="E13" s="214"/>
      <c r="F13" s="214"/>
      <c r="G13" s="214"/>
      <c r="H13" s="214"/>
      <c r="I13" s="214"/>
      <c r="J13" s="214"/>
      <c r="K13" s="214"/>
      <c r="L13" s="214"/>
      <c r="M13" s="214"/>
    </row>
    <row r="14" spans="1:13" x14ac:dyDescent="0.25">
      <c r="A14" s="22" t="s">
        <v>9</v>
      </c>
      <c r="B14" s="32">
        <f>'Total Diversions Fall'!Y1</f>
        <v>1913.87915</v>
      </c>
      <c r="C14" s="32">
        <f>+B14*'Recharge Rates Fall'!K25</f>
        <v>1298.0753711215984</v>
      </c>
      <c r="D14" s="213"/>
      <c r="E14" s="214"/>
      <c r="F14" s="214"/>
      <c r="G14" s="214"/>
      <c r="H14" s="214"/>
      <c r="I14" s="214"/>
      <c r="J14" s="214"/>
      <c r="K14" s="214"/>
      <c r="L14" s="214"/>
      <c r="M14" s="214"/>
    </row>
    <row r="15" spans="1:13" x14ac:dyDescent="0.25">
      <c r="A15" s="22" t="s">
        <v>10</v>
      </c>
      <c r="B15" s="32">
        <f>'Total Diversions Fall'!AA1</f>
        <v>1780.5879500000001</v>
      </c>
      <c r="C15" s="32">
        <f>+B15*'Recharge Rates Fall'!F25</f>
        <v>777.24077182539691</v>
      </c>
      <c r="D15" s="213"/>
      <c r="E15" s="214"/>
      <c r="F15" s="214"/>
      <c r="G15" s="214"/>
      <c r="H15" s="214"/>
      <c r="I15" s="214"/>
      <c r="J15" s="214"/>
      <c r="K15" s="214"/>
      <c r="L15" s="214"/>
      <c r="M15" s="214"/>
    </row>
    <row r="16" spans="1:13" x14ac:dyDescent="0.25">
      <c r="A16" s="22" t="s">
        <v>11</v>
      </c>
      <c r="B16" s="32">
        <f>'Total Diversions Fall'!AC1</f>
        <v>4245.2850500000013</v>
      </c>
      <c r="C16" s="32">
        <f>+B16*'Recharge Rates Fall'!P25</f>
        <v>2706.6251518149352</v>
      </c>
      <c r="D16" s="213"/>
      <c r="E16" s="214"/>
      <c r="F16" s="214"/>
      <c r="G16" s="214"/>
      <c r="H16" s="214"/>
      <c r="I16" s="214"/>
      <c r="J16" s="214"/>
      <c r="K16" s="214"/>
      <c r="L16" s="214"/>
      <c r="M16" s="214"/>
    </row>
    <row r="17" spans="1:13" x14ac:dyDescent="0.25">
      <c r="A17" s="22" t="s">
        <v>12</v>
      </c>
      <c r="B17" s="32">
        <f>'Total Diversions Fall'!AE1</f>
        <v>2483.1436500000013</v>
      </c>
      <c r="C17" s="32">
        <f>+B17*'Recharge Rates Fall'!U25</f>
        <v>1139.3247335294125</v>
      </c>
      <c r="D17" s="213"/>
      <c r="E17" s="214"/>
      <c r="F17" s="214"/>
      <c r="G17" s="214"/>
      <c r="H17" s="214"/>
      <c r="I17" s="214"/>
      <c r="J17" s="214"/>
      <c r="K17" s="214"/>
      <c r="L17" s="214"/>
      <c r="M17" s="214"/>
    </row>
    <row r="18" spans="1:13" x14ac:dyDescent="0.25">
      <c r="A18" s="22" t="s">
        <v>701</v>
      </c>
      <c r="B18" s="32"/>
      <c r="C18" s="32">
        <f>+'Recharge Rates Fall'!G38</f>
        <v>2774.8149999999996</v>
      </c>
      <c r="D18" s="213"/>
      <c r="E18" s="214"/>
      <c r="F18" s="214"/>
      <c r="G18" s="214"/>
      <c r="H18" s="214"/>
      <c r="I18" s="214"/>
      <c r="J18" s="214"/>
      <c r="K18" s="214"/>
      <c r="L18" s="214"/>
      <c r="M18" s="214"/>
    </row>
    <row r="19" spans="1:13" s="166" customFormat="1" ht="7.5" customHeight="1" x14ac:dyDescent="0.25">
      <c r="A19" s="33"/>
      <c r="B19" s="33"/>
      <c r="C19" s="33"/>
      <c r="D19" s="213"/>
      <c r="E19" s="214"/>
      <c r="F19" s="214"/>
      <c r="G19" s="214"/>
      <c r="H19" s="214"/>
      <c r="I19" s="214"/>
      <c r="J19" s="214"/>
      <c r="K19" s="214"/>
      <c r="L19" s="214"/>
      <c r="M19" s="214"/>
    </row>
    <row r="20" spans="1:13" x14ac:dyDescent="0.25">
      <c r="A20" s="22" t="s">
        <v>24</v>
      </c>
      <c r="B20" s="32">
        <f>'Total Diversions Fall'!AG1</f>
        <v>5141.0336499999994</v>
      </c>
      <c r="C20" s="32">
        <f>+B20*'Recharge Rates Fall'!F34</f>
        <v>1645.1307679999998</v>
      </c>
      <c r="D20" s="213"/>
      <c r="E20" s="214"/>
      <c r="F20" s="214"/>
      <c r="G20" s="214"/>
      <c r="H20" s="214"/>
      <c r="I20" s="214"/>
      <c r="J20" s="214"/>
      <c r="K20" s="214"/>
      <c r="L20" s="214"/>
      <c r="M20" s="214"/>
    </row>
    <row r="21" spans="1:13" x14ac:dyDescent="0.25">
      <c r="A21" s="22" t="s">
        <v>35</v>
      </c>
      <c r="B21" s="32">
        <f>'Total Diversions Fall'!AI1</f>
        <v>1870.8372000000002</v>
      </c>
      <c r="C21" s="32">
        <f>+B21*'Recharge Rates Fall'!K34</f>
        <v>598.66790400000002</v>
      </c>
      <c r="D21" s="213"/>
      <c r="E21" s="214"/>
      <c r="F21" s="214"/>
      <c r="G21" s="214"/>
      <c r="H21" s="214"/>
      <c r="I21" s="214"/>
      <c r="J21" s="214"/>
      <c r="K21" s="214"/>
      <c r="L21" s="214"/>
      <c r="M21" s="214"/>
    </row>
    <row r="22" spans="1:13" x14ac:dyDescent="0.25">
      <c r="A22" s="22" t="s">
        <v>26</v>
      </c>
      <c r="B22" s="32">
        <f>'Total Diversions Fall'!AK1</f>
        <v>5728.5463499999996</v>
      </c>
      <c r="C22" s="32">
        <f>+B22*'Recharge Rates Fall'!P34</f>
        <v>1833.134832</v>
      </c>
      <c r="D22" s="213"/>
      <c r="E22" s="214"/>
      <c r="F22" s="214"/>
      <c r="G22" s="214"/>
      <c r="H22" s="214"/>
      <c r="I22" s="214"/>
      <c r="J22" s="214"/>
      <c r="K22" s="214"/>
      <c r="L22" s="214"/>
      <c r="M22" s="214"/>
    </row>
    <row r="23" spans="1:13" x14ac:dyDescent="0.25">
      <c r="A23" s="22" t="s">
        <v>27</v>
      </c>
      <c r="B23" s="32">
        <f>'Total Diversions Fall'!AM1</f>
        <v>1714.1406999999999</v>
      </c>
      <c r="C23" s="32">
        <f>+B23*'Recharge Rates Fall'!U34</f>
        <v>548.52502400000003</v>
      </c>
      <c r="D23" s="213"/>
      <c r="E23" s="214"/>
      <c r="F23" s="214"/>
      <c r="G23" s="214"/>
      <c r="H23" s="214"/>
      <c r="I23" s="214"/>
      <c r="J23" s="214"/>
      <c r="K23" s="214"/>
      <c r="L23" s="214"/>
      <c r="M23" s="214"/>
    </row>
    <row r="24" spans="1:13" x14ac:dyDescent="0.25">
      <c r="A24" s="22" t="s">
        <v>28</v>
      </c>
      <c r="B24" s="32">
        <f>'Total Diversions Fall'!AO1</f>
        <v>3449.5048500000007</v>
      </c>
      <c r="C24" s="34">
        <f>+B24*'Recharge Rates Fall'!Z34</f>
        <v>1103.8415520000003</v>
      </c>
      <c r="D24" s="213"/>
      <c r="E24" s="214"/>
      <c r="F24" s="214"/>
      <c r="G24" s="214"/>
      <c r="H24" s="214"/>
      <c r="I24" s="214"/>
      <c r="J24" s="214"/>
      <c r="K24" s="214"/>
      <c r="L24" s="214"/>
      <c r="M24" s="214"/>
    </row>
    <row r="25" spans="1:13" x14ac:dyDescent="0.25">
      <c r="A25" s="22" t="s">
        <v>29</v>
      </c>
      <c r="B25" s="32">
        <f>'Total Diversions Fall'!AQ1</f>
        <v>3832.1219999999998</v>
      </c>
      <c r="C25" s="32">
        <f>+B25*'Recharge Rates Fall'!AE34</f>
        <v>1226.2790399999999</v>
      </c>
      <c r="D25" s="213"/>
      <c r="E25" s="214"/>
      <c r="F25" s="214"/>
      <c r="G25" s="214"/>
      <c r="H25" s="214"/>
      <c r="I25" s="214"/>
      <c r="J25" s="214"/>
      <c r="K25" s="214"/>
      <c r="L25" s="214"/>
      <c r="M25" s="214"/>
    </row>
    <row r="26" spans="1:13" x14ac:dyDescent="0.25">
      <c r="A26" s="65" t="s">
        <v>656</v>
      </c>
      <c r="B26" s="68">
        <f>'Total Diversions Fall'!AU1</f>
        <v>5558.1565316528404</v>
      </c>
      <c r="C26" s="68">
        <f>B26*'Recharge Rates Fall'!AJ34</f>
        <v>5163.1454071471062</v>
      </c>
      <c r="D26" s="213"/>
      <c r="E26" s="214"/>
      <c r="F26" s="214"/>
      <c r="G26" s="214"/>
      <c r="H26" s="214"/>
      <c r="I26" s="214"/>
      <c r="J26" s="214"/>
      <c r="K26" s="214"/>
      <c r="L26" s="214"/>
      <c r="M26" s="214"/>
    </row>
    <row r="27" spans="1:13" s="166" customFormat="1" ht="7.5" customHeight="1" x14ac:dyDescent="0.25">
      <c r="A27" s="33"/>
      <c r="B27" s="33"/>
      <c r="C27" s="33"/>
      <c r="D27" s="213"/>
      <c r="E27" s="214"/>
      <c r="F27" s="214"/>
      <c r="G27" s="214"/>
      <c r="H27" s="214"/>
      <c r="I27" s="214"/>
      <c r="J27" s="214"/>
      <c r="K27" s="214"/>
      <c r="L27" s="214"/>
      <c r="M27" s="214"/>
    </row>
    <row r="28" spans="1:13" ht="33" customHeight="1" x14ac:dyDescent="0.25">
      <c r="A28" s="54" t="s">
        <v>703</v>
      </c>
      <c r="B28" s="32">
        <f>'Total Diversions Fall'!AS1</f>
        <v>15158.303699999986</v>
      </c>
      <c r="C28" s="32">
        <f>+B28*'Recharge Rates Fall'!F44</f>
        <v>8179.1782988780005</v>
      </c>
      <c r="D28" s="213"/>
      <c r="E28" s="214"/>
      <c r="F28" s="214"/>
      <c r="G28" s="214"/>
      <c r="H28" s="214"/>
      <c r="I28" s="214"/>
      <c r="J28" s="214"/>
      <c r="K28" s="214"/>
      <c r="L28" s="214"/>
      <c r="M28" s="214"/>
    </row>
    <row r="29" spans="1:13" x14ac:dyDescent="0.25">
      <c r="A29" s="22" t="s">
        <v>702</v>
      </c>
      <c r="B29" s="32"/>
      <c r="C29" s="32">
        <f>'Recharge Rates Fall'!H38</f>
        <v>234.81</v>
      </c>
      <c r="D29" s="213"/>
      <c r="E29" s="214"/>
      <c r="F29" s="214"/>
      <c r="G29" s="214"/>
      <c r="H29" s="214"/>
      <c r="I29" s="214"/>
      <c r="J29" s="214"/>
      <c r="K29" s="214"/>
      <c r="L29" s="214"/>
      <c r="M29" s="214"/>
    </row>
    <row r="30" spans="1:13" x14ac:dyDescent="0.25">
      <c r="A30" s="215" t="s">
        <v>718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</row>
  </sheetData>
  <mergeCells count="2">
    <mergeCell ref="D3:M29"/>
    <mergeCell ref="A30:L3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opLeftCell="A4" workbookViewId="0">
      <selection activeCell="D36" sqref="D36"/>
    </sheetView>
  </sheetViews>
  <sheetFormatPr defaultRowHeight="15" x14ac:dyDescent="0.25"/>
  <cols>
    <col min="1" max="1" width="17.140625" customWidth="1"/>
    <col min="2" max="2" width="11.140625" customWidth="1"/>
    <col min="3" max="3" width="11" customWidth="1"/>
    <col min="4" max="4" width="15.140625" customWidth="1"/>
    <col min="5" max="5" width="14.85546875" customWidth="1"/>
    <col min="6" max="6" width="14.7109375" customWidth="1"/>
    <col min="7" max="7" width="15" customWidth="1"/>
    <col min="8" max="8" width="13.85546875" customWidth="1"/>
  </cols>
  <sheetData>
    <row r="1" spans="1:8" ht="75" x14ac:dyDescent="0.25">
      <c r="A1" s="23" t="s">
        <v>31</v>
      </c>
      <c r="B1" s="35" t="s">
        <v>105</v>
      </c>
      <c r="C1" s="35" t="s">
        <v>106</v>
      </c>
      <c r="D1" s="92" t="s">
        <v>671</v>
      </c>
      <c r="E1" s="94"/>
      <c r="F1" s="94"/>
      <c r="G1" s="94"/>
      <c r="H1" s="94"/>
    </row>
    <row r="2" spans="1:8" x14ac:dyDescent="0.25">
      <c r="A2" s="22" t="s">
        <v>0</v>
      </c>
      <c r="B2" s="32">
        <f>'Div + Recharge by NRD Spring '!C2</f>
        <v>5087.2808000000014</v>
      </c>
      <c r="C2" s="32">
        <f>'Div + Recharge by NRD Fall'!C2</f>
        <v>0</v>
      </c>
      <c r="D2" s="93">
        <f>+B2+C2</f>
        <v>5087.2808000000014</v>
      </c>
      <c r="E2" s="95"/>
      <c r="F2" s="95"/>
      <c r="G2" s="95"/>
      <c r="H2" s="95"/>
    </row>
    <row r="3" spans="1:8" x14ac:dyDescent="0.25">
      <c r="A3" s="22" t="s">
        <v>1</v>
      </c>
      <c r="B3" s="32">
        <f>'Div + Recharge by NRD Spring '!C3</f>
        <v>8659.6238049999993</v>
      </c>
      <c r="C3" s="32">
        <f>'Div + Recharge by NRD Fall'!C3</f>
        <v>0</v>
      </c>
      <c r="D3" s="93">
        <f t="shared" ref="D3:D34" si="0">+B3+C3</f>
        <v>8659.6238049999993</v>
      </c>
      <c r="E3" s="95"/>
      <c r="F3" s="95"/>
      <c r="G3" s="95"/>
      <c r="H3" s="95"/>
    </row>
    <row r="4" spans="1:8" x14ac:dyDescent="0.25">
      <c r="A4" s="22" t="s">
        <v>2</v>
      </c>
      <c r="B4" s="32">
        <f>'Div + Recharge by NRD Spring '!C4</f>
        <v>1639.0057199999999</v>
      </c>
      <c r="C4" s="32">
        <f>'Div + Recharge by NRD Fall'!C4</f>
        <v>0</v>
      </c>
      <c r="D4" s="93">
        <f t="shared" si="0"/>
        <v>1639.0057199999999</v>
      </c>
      <c r="E4" s="95"/>
      <c r="F4" s="95"/>
      <c r="G4" s="95"/>
      <c r="H4" s="95"/>
    </row>
    <row r="5" spans="1:8" x14ac:dyDescent="0.25">
      <c r="A5" s="22" t="s">
        <v>104</v>
      </c>
      <c r="B5" s="32">
        <v>0</v>
      </c>
      <c r="C5" s="32">
        <f>'Div + Recharge by NRD Fall'!C5</f>
        <v>42.346614239999987</v>
      </c>
      <c r="D5" s="93">
        <f t="shared" si="0"/>
        <v>42.346614239999987</v>
      </c>
      <c r="E5" s="95"/>
      <c r="F5" s="95"/>
      <c r="G5" s="95"/>
      <c r="H5" s="95"/>
    </row>
    <row r="6" spans="1:8" x14ac:dyDescent="0.25">
      <c r="A6" s="22" t="s">
        <v>32</v>
      </c>
      <c r="B6" s="32">
        <f>'Div + Recharge by NRD Spring '!C5</f>
        <v>130.91100000000003</v>
      </c>
      <c r="C6" s="32">
        <f>'Div + Recharge by NRD Fall'!C6</f>
        <v>199.88216823132325</v>
      </c>
      <c r="D6" s="93">
        <f t="shared" si="0"/>
        <v>330.79316823132331</v>
      </c>
      <c r="E6" s="95"/>
      <c r="F6" s="95"/>
      <c r="G6" s="95"/>
      <c r="H6" s="95"/>
    </row>
    <row r="7" spans="1:8" x14ac:dyDescent="0.25">
      <c r="A7" s="22" t="s">
        <v>15</v>
      </c>
      <c r="B7" s="32">
        <f>'Div + Recharge by NRD Spring '!C6</f>
        <v>653.84094000000016</v>
      </c>
      <c r="C7" s="32">
        <f>'Div + Recharge by NRD Fall'!C7</f>
        <v>543.9937938954522</v>
      </c>
      <c r="D7" s="93">
        <f t="shared" si="0"/>
        <v>1197.8347338954522</v>
      </c>
      <c r="E7" s="95"/>
      <c r="F7" s="95"/>
      <c r="G7" s="95"/>
      <c r="H7" s="95"/>
    </row>
    <row r="8" spans="1:8" x14ac:dyDescent="0.25">
      <c r="A8" s="22" t="s">
        <v>33</v>
      </c>
      <c r="B8" s="32">
        <f>'Div + Recharge by NRD Spring '!C7</f>
        <v>704.45985999999982</v>
      </c>
      <c r="C8" s="32">
        <f>'Div + Recharge by NRD Fall'!C8</f>
        <v>502.39581144013476</v>
      </c>
      <c r="D8" s="93">
        <f t="shared" si="0"/>
        <v>1206.8556714401345</v>
      </c>
      <c r="E8" s="95"/>
      <c r="F8" s="95"/>
      <c r="G8" s="95"/>
      <c r="H8" s="95"/>
    </row>
    <row r="9" spans="1:8" x14ac:dyDescent="0.25">
      <c r="A9" s="22" t="s">
        <v>5</v>
      </c>
      <c r="B9" s="32">
        <f>'Div + Recharge by NRD Spring '!C8</f>
        <v>1460.4907199999998</v>
      </c>
      <c r="C9" s="32">
        <f>'Div + Recharge by NRD Fall'!C9</f>
        <v>389.74277457500006</v>
      </c>
      <c r="D9" s="93">
        <f t="shared" si="0"/>
        <v>1850.2334945749999</v>
      </c>
      <c r="E9" s="95"/>
      <c r="F9" s="95"/>
      <c r="G9" s="95"/>
      <c r="H9" s="95"/>
    </row>
    <row r="10" spans="1:8" x14ac:dyDescent="0.25">
      <c r="A10" s="22" t="s">
        <v>6</v>
      </c>
      <c r="B10" s="32">
        <f>'Div + Recharge by NRD Spring '!C9</f>
        <v>426.65085000000016</v>
      </c>
      <c r="C10" s="32">
        <f>'Div + Recharge by NRD Fall'!C10</f>
        <v>622.55321100000003</v>
      </c>
      <c r="D10" s="93">
        <f t="shared" si="0"/>
        <v>1049.2040610000001</v>
      </c>
      <c r="E10" s="95"/>
      <c r="F10" s="95"/>
      <c r="G10" s="95"/>
      <c r="H10" s="95"/>
    </row>
    <row r="11" spans="1:8" x14ac:dyDescent="0.25">
      <c r="A11" s="22" t="s">
        <v>34</v>
      </c>
      <c r="B11" s="32">
        <f>'Div + Recharge by NRD Spring '!C10</f>
        <v>1163.7392850000001</v>
      </c>
      <c r="C11" s="32">
        <f>'Div + Recharge by NRD Fall'!C11</f>
        <v>1600.8511140000003</v>
      </c>
      <c r="D11" s="93">
        <f t="shared" si="0"/>
        <v>2764.5903990000006</v>
      </c>
      <c r="E11" s="95"/>
      <c r="F11" s="95"/>
      <c r="G11" s="95"/>
      <c r="H11" s="95"/>
    </row>
    <row r="12" spans="1:8" x14ac:dyDescent="0.25">
      <c r="A12" s="22" t="s">
        <v>8</v>
      </c>
      <c r="B12" s="32">
        <f>'Div + Recharge by NRD Spring '!C11</f>
        <v>490.47987999999992</v>
      </c>
      <c r="C12" s="32">
        <f>'Div + Recharge by NRD Fall'!C12</f>
        <v>810.93406843191258</v>
      </c>
      <c r="D12" s="93">
        <f t="shared" si="0"/>
        <v>1301.4139484319126</v>
      </c>
      <c r="E12" s="95"/>
      <c r="F12" s="95"/>
      <c r="G12" s="95"/>
      <c r="H12" s="95"/>
    </row>
    <row r="13" spans="1:8" x14ac:dyDescent="0.25">
      <c r="A13" s="87" t="s">
        <v>667</v>
      </c>
      <c r="B13" s="68">
        <f>SUM(B2:B12)</f>
        <v>20416.482859999996</v>
      </c>
      <c r="C13" s="68">
        <f>SUM(C2:C12)</f>
        <v>4712.6995558138233</v>
      </c>
      <c r="D13" s="93">
        <f t="shared" si="0"/>
        <v>25129.182415813819</v>
      </c>
      <c r="E13" s="95"/>
      <c r="F13" s="95"/>
      <c r="G13" s="95"/>
      <c r="H13" s="95"/>
    </row>
    <row r="14" spans="1:8" s="97" customFormat="1" ht="8.25" customHeight="1" x14ac:dyDescent="0.25">
      <c r="A14" s="33"/>
      <c r="B14" s="33"/>
      <c r="C14" s="33"/>
      <c r="D14" s="33"/>
      <c r="E14" s="96"/>
      <c r="F14" s="96"/>
      <c r="G14" s="96"/>
      <c r="H14" s="96"/>
    </row>
    <row r="15" spans="1:8" x14ac:dyDescent="0.25">
      <c r="A15" s="22" t="s">
        <v>9</v>
      </c>
      <c r="B15" s="32">
        <f>'Div + Recharge by NRD Spring '!C13</f>
        <v>377.65840000000003</v>
      </c>
      <c r="C15" s="32">
        <f>'Div + Recharge by NRD Fall'!C14</f>
        <v>1298.0753711215984</v>
      </c>
      <c r="D15" s="93">
        <f t="shared" si="0"/>
        <v>1675.7337711215985</v>
      </c>
      <c r="E15" s="95"/>
      <c r="F15" s="95"/>
      <c r="G15" s="95"/>
      <c r="H15" s="95"/>
    </row>
    <row r="16" spans="1:8" x14ac:dyDescent="0.25">
      <c r="A16" s="22" t="s">
        <v>10</v>
      </c>
      <c r="B16" s="32">
        <f>'Div + Recharge by NRD Spring '!C14</f>
        <v>750.15969999999982</v>
      </c>
      <c r="C16" s="32">
        <f>'Div + Recharge by NRD Fall'!C15</f>
        <v>777.24077182539691</v>
      </c>
      <c r="D16" s="93">
        <f t="shared" si="0"/>
        <v>1527.4004718253968</v>
      </c>
      <c r="E16" s="95"/>
      <c r="F16" s="95"/>
      <c r="G16" s="95"/>
      <c r="H16" s="95"/>
    </row>
    <row r="17" spans="1:8" x14ac:dyDescent="0.25">
      <c r="A17" s="22" t="s">
        <v>11</v>
      </c>
      <c r="B17" s="32">
        <f>'Div + Recharge by NRD Spring '!C15</f>
        <v>909.5537599999999</v>
      </c>
      <c r="C17" s="32">
        <f>'Div + Recharge by NRD Fall'!C16</f>
        <v>2706.6251518149352</v>
      </c>
      <c r="D17" s="93">
        <f t="shared" si="0"/>
        <v>3616.178911814935</v>
      </c>
      <c r="E17" s="95"/>
      <c r="F17" s="95"/>
      <c r="G17" s="95"/>
      <c r="H17" s="95"/>
    </row>
    <row r="18" spans="1:8" x14ac:dyDescent="0.25">
      <c r="A18" s="22" t="s">
        <v>12</v>
      </c>
      <c r="B18" s="32">
        <f>'Div + Recharge by NRD Spring '!C16</f>
        <v>551.57168000000013</v>
      </c>
      <c r="C18" s="32">
        <f>'Div + Recharge by NRD Fall'!C17</f>
        <v>1139.3247335294125</v>
      </c>
      <c r="D18" s="93">
        <f t="shared" si="0"/>
        <v>1690.8964135294127</v>
      </c>
      <c r="E18" s="95"/>
      <c r="F18" s="95"/>
      <c r="G18" s="95"/>
      <c r="H18" s="95"/>
    </row>
    <row r="19" spans="1:8" x14ac:dyDescent="0.25">
      <c r="A19" s="22" t="s">
        <v>100</v>
      </c>
      <c r="B19" s="32">
        <f>'Div + Recharge by NRD Spring '!C17</f>
        <v>237.80200000000002</v>
      </c>
      <c r="C19" s="32">
        <f>'Div + Recharge by NRD Fall'!C18</f>
        <v>2774.8149999999996</v>
      </c>
      <c r="D19" s="93">
        <f t="shared" si="0"/>
        <v>3012.6169999999997</v>
      </c>
      <c r="E19" s="95"/>
      <c r="F19" s="95"/>
      <c r="G19" s="95"/>
      <c r="H19" s="95"/>
    </row>
    <row r="20" spans="1:8" x14ac:dyDescent="0.25">
      <c r="A20" s="54" t="s">
        <v>665</v>
      </c>
      <c r="B20" s="68">
        <f>0.7*'Div + Recharge by NRD Spring '!C26</f>
        <v>1061.0758687128837</v>
      </c>
      <c r="C20" s="68">
        <f>0.7*'Div + Recharge by NRD Fall'!C28</f>
        <v>5725.4248092145999</v>
      </c>
      <c r="D20" s="93">
        <f t="shared" si="0"/>
        <v>6786.5006779274836</v>
      </c>
      <c r="E20" s="95"/>
      <c r="F20" s="95"/>
      <c r="G20" s="95"/>
      <c r="H20" s="95"/>
    </row>
    <row r="21" spans="1:8" x14ac:dyDescent="0.25">
      <c r="A21" s="87" t="s">
        <v>668</v>
      </c>
      <c r="B21" s="68">
        <f>SUM(B15:B20)</f>
        <v>3887.8214087128836</v>
      </c>
      <c r="C21" s="68">
        <f>SUM(C15:C20)</f>
        <v>14421.505837505945</v>
      </c>
      <c r="D21" s="93">
        <f t="shared" si="0"/>
        <v>18309.327246218829</v>
      </c>
      <c r="E21" s="95"/>
      <c r="F21" s="95"/>
      <c r="G21" s="95"/>
      <c r="H21" s="95"/>
    </row>
    <row r="22" spans="1:8" s="97" customFormat="1" ht="7.5" customHeight="1" x14ac:dyDescent="0.25">
      <c r="A22" s="33"/>
      <c r="B22" s="33"/>
      <c r="C22" s="33"/>
      <c r="D22" s="33"/>
      <c r="E22" s="96"/>
      <c r="F22" s="96"/>
      <c r="G22" s="96"/>
      <c r="H22" s="96"/>
    </row>
    <row r="23" spans="1:8" x14ac:dyDescent="0.25">
      <c r="A23" s="22" t="s">
        <v>24</v>
      </c>
      <c r="B23" s="32">
        <f>'Div + Recharge by NRD Spring '!C19</f>
        <v>1322.7564800000002</v>
      </c>
      <c r="C23" s="32">
        <f>'Div + Recharge by NRD Fall'!C20</f>
        <v>1645.1307679999998</v>
      </c>
      <c r="D23" s="93">
        <f t="shared" si="0"/>
        <v>2967.887248</v>
      </c>
      <c r="E23" s="95"/>
      <c r="F23" s="95"/>
      <c r="G23" s="95"/>
      <c r="H23" s="95"/>
    </row>
    <row r="24" spans="1:8" x14ac:dyDescent="0.25">
      <c r="A24" s="22" t="s">
        <v>35</v>
      </c>
      <c r="B24" s="32">
        <f>'Div + Recharge by NRD Spring '!C20</f>
        <v>234.21168000000003</v>
      </c>
      <c r="C24" s="32">
        <f>'Div + Recharge by NRD Fall'!C21</f>
        <v>598.66790400000002</v>
      </c>
      <c r="D24" s="93">
        <f t="shared" si="0"/>
        <v>832.87958400000002</v>
      </c>
      <c r="E24" s="95"/>
      <c r="F24" s="95"/>
      <c r="G24" s="95"/>
      <c r="H24" s="95"/>
    </row>
    <row r="25" spans="1:8" x14ac:dyDescent="0.25">
      <c r="A25" s="22" t="s">
        <v>26</v>
      </c>
      <c r="B25" s="32">
        <f>'Div + Recharge by NRD Spring '!C21</f>
        <v>1485.2447999999999</v>
      </c>
      <c r="C25" s="32">
        <f>'Div + Recharge by NRD Fall'!C22</f>
        <v>1833.134832</v>
      </c>
      <c r="D25" s="93">
        <f t="shared" si="0"/>
        <v>3318.3796320000001</v>
      </c>
      <c r="E25" s="95"/>
      <c r="F25" s="95"/>
      <c r="G25" s="95"/>
      <c r="H25" s="95"/>
    </row>
    <row r="26" spans="1:8" x14ac:dyDescent="0.25">
      <c r="A26" s="22" t="s">
        <v>27</v>
      </c>
      <c r="B26" s="32">
        <f>'Div + Recharge by NRD Spring '!C22</f>
        <v>427.16655999999995</v>
      </c>
      <c r="C26" s="32">
        <f>'Div + Recharge by NRD Fall'!C23</f>
        <v>548.52502400000003</v>
      </c>
      <c r="D26" s="93">
        <f t="shared" si="0"/>
        <v>975.69158399999992</v>
      </c>
      <c r="E26" s="95"/>
      <c r="F26" s="95"/>
      <c r="G26" s="95"/>
      <c r="H26" s="95"/>
    </row>
    <row r="27" spans="1:8" x14ac:dyDescent="0.25">
      <c r="A27" s="22" t="s">
        <v>28</v>
      </c>
      <c r="B27" s="32">
        <f>'Div + Recharge by NRD Spring '!C23</f>
        <v>848.62063999999998</v>
      </c>
      <c r="C27" s="34">
        <f>'Div + Recharge by NRD Fall'!C24</f>
        <v>1103.8415520000003</v>
      </c>
      <c r="D27" s="93">
        <f t="shared" si="0"/>
        <v>1952.4621920000004</v>
      </c>
      <c r="E27" s="95"/>
      <c r="F27" s="95"/>
      <c r="G27" s="95"/>
      <c r="H27" s="95"/>
    </row>
    <row r="28" spans="1:8" x14ac:dyDescent="0.25">
      <c r="A28" s="22" t="s">
        <v>29</v>
      </c>
      <c r="B28" s="32">
        <f>'Div + Recharge by NRD Spring '!C24</f>
        <v>1449.0657599999997</v>
      </c>
      <c r="C28" s="32">
        <f>'Div + Recharge by NRD Fall'!C25</f>
        <v>1226.2790399999999</v>
      </c>
      <c r="D28" s="93">
        <f t="shared" si="0"/>
        <v>2675.3447999999999</v>
      </c>
      <c r="E28" s="95"/>
      <c r="F28" s="95"/>
      <c r="G28" s="95"/>
      <c r="H28" s="95"/>
    </row>
    <row r="29" spans="1:8" x14ac:dyDescent="0.25">
      <c r="A29" s="65" t="s">
        <v>656</v>
      </c>
      <c r="B29" s="68">
        <v>0</v>
      </c>
      <c r="C29" s="68">
        <f>'Div + Recharge by NRD Fall'!C26</f>
        <v>5163.1454071471062</v>
      </c>
      <c r="D29" s="93">
        <f t="shared" si="0"/>
        <v>5163.1454071471062</v>
      </c>
      <c r="E29" s="95"/>
      <c r="F29" s="95"/>
      <c r="G29" s="95"/>
      <c r="H29" s="95"/>
    </row>
    <row r="30" spans="1:8" x14ac:dyDescent="0.25">
      <c r="A30" s="87" t="s">
        <v>670</v>
      </c>
      <c r="B30" s="68">
        <f>SUM(B23:B29)</f>
        <v>5767.06592</v>
      </c>
      <c r="C30" s="68">
        <f>SUM(C23:C29)</f>
        <v>12118.724527147104</v>
      </c>
      <c r="D30" s="93">
        <f t="shared" si="0"/>
        <v>17885.790447147105</v>
      </c>
      <c r="E30" s="95"/>
      <c r="F30" s="95"/>
      <c r="G30" s="95"/>
      <c r="H30" s="95"/>
    </row>
    <row r="31" spans="1:8" s="97" customFormat="1" ht="7.5" customHeight="1" x14ac:dyDescent="0.25">
      <c r="A31" s="33"/>
      <c r="B31" s="33"/>
      <c r="C31" s="33"/>
      <c r="D31" s="33"/>
      <c r="E31" s="96"/>
      <c r="F31" s="96"/>
      <c r="G31" s="96"/>
      <c r="H31" s="96"/>
    </row>
    <row r="32" spans="1:8" ht="33" customHeight="1" x14ac:dyDescent="0.25">
      <c r="A32" s="54" t="s">
        <v>666</v>
      </c>
      <c r="B32" s="32">
        <f>0.3*'Div + Recharge by NRD Spring '!C26</f>
        <v>454.74680087695015</v>
      </c>
      <c r="C32" s="32">
        <f>0.3*'Div + Recharge by NRD Fall'!C28</f>
        <v>2453.7534896634002</v>
      </c>
      <c r="D32" s="93">
        <f t="shared" si="0"/>
        <v>2908.5002905403503</v>
      </c>
      <c r="E32" s="95"/>
      <c r="F32" s="95"/>
      <c r="G32" s="95"/>
      <c r="H32" s="95"/>
    </row>
    <row r="33" spans="1:8" x14ac:dyDescent="0.25">
      <c r="A33" s="22" t="s">
        <v>99</v>
      </c>
      <c r="B33" s="32">
        <f>'Div + Recharge by NRD Spring '!C27</f>
        <v>157.19999999999999</v>
      </c>
      <c r="C33" s="32">
        <f>'Div + Recharge by NRD Fall'!C29</f>
        <v>234.81</v>
      </c>
      <c r="D33" s="93">
        <f t="shared" si="0"/>
        <v>392.01</v>
      </c>
      <c r="E33" s="95"/>
      <c r="F33" s="95"/>
      <c r="G33" s="95"/>
      <c r="H33" s="95"/>
    </row>
    <row r="34" spans="1:8" x14ac:dyDescent="0.25">
      <c r="A34" s="87" t="s">
        <v>669</v>
      </c>
      <c r="B34" s="68">
        <f>SUM(B32:B33)</f>
        <v>611.94680087695019</v>
      </c>
      <c r="C34" s="68">
        <f>SUM(C32:C33)</f>
        <v>2688.5634896634001</v>
      </c>
      <c r="D34" s="93">
        <f t="shared" si="0"/>
        <v>3300.5102905403501</v>
      </c>
      <c r="E34" s="95"/>
      <c r="F34" s="95"/>
      <c r="G34" s="95"/>
      <c r="H34" s="95"/>
    </row>
    <row r="35" spans="1:8" ht="6" customHeight="1" x14ac:dyDescent="0.25">
      <c r="A35" s="91"/>
      <c r="B35" s="33"/>
      <c r="C35" s="33"/>
      <c r="D35" s="33"/>
      <c r="E35" s="95"/>
      <c r="F35" s="95"/>
      <c r="G35" s="95"/>
      <c r="H35" s="95"/>
    </row>
    <row r="36" spans="1:8" x14ac:dyDescent="0.25">
      <c r="A36" s="90" t="s">
        <v>139</v>
      </c>
      <c r="B36" s="36">
        <f>B34+B30+B21+B13</f>
        <v>30683.316989589832</v>
      </c>
      <c r="C36" s="36">
        <f>C34+C30+C21+C13</f>
        <v>33941.493410130272</v>
      </c>
      <c r="D36" s="93">
        <f>+B36+C36</f>
        <v>64624.810399720103</v>
      </c>
      <c r="E36" s="95"/>
      <c r="F36" s="95"/>
      <c r="G36" s="95"/>
      <c r="H36" s="95"/>
    </row>
    <row r="37" spans="1:8" x14ac:dyDescent="0.25">
      <c r="A37" s="219" t="s">
        <v>718</v>
      </c>
      <c r="B37" s="219"/>
      <c r="C37" s="219"/>
      <c r="D37" s="219"/>
      <c r="E37" s="219"/>
      <c r="F37" s="219"/>
      <c r="G37" s="219"/>
    </row>
    <row r="38" spans="1:8" x14ac:dyDescent="0.25">
      <c r="A38" s="219"/>
      <c r="B38" s="219"/>
      <c r="C38" s="219"/>
      <c r="D38" s="219"/>
      <c r="E38" s="219"/>
      <c r="F38" s="219"/>
      <c r="G38" s="219"/>
    </row>
  </sheetData>
  <mergeCells count="1">
    <mergeCell ref="A37:G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</vt:i4>
      </vt:variant>
    </vt:vector>
  </HeadingPairs>
  <TitlesOfParts>
    <vt:vector size="15" baseType="lpstr">
      <vt:lpstr>2011_Seepage Extent</vt:lpstr>
      <vt:lpstr>Response zone f'n</vt:lpstr>
      <vt:lpstr>Total Diversions Spring</vt:lpstr>
      <vt:lpstr>Recharge Rates Spring</vt:lpstr>
      <vt:lpstr>Div + Recharge by NRD Spring </vt:lpstr>
      <vt:lpstr>Total Diversions Fall</vt:lpstr>
      <vt:lpstr>Recharge Rates Fall</vt:lpstr>
      <vt:lpstr>Div + Recharge by NRD Fall</vt:lpstr>
      <vt:lpstr>Total Recharge by NRD 2011</vt:lpstr>
      <vt:lpstr>Spring Response</vt:lpstr>
      <vt:lpstr>Fall Response</vt:lpstr>
      <vt:lpstr>2011summary</vt:lpstr>
      <vt:lpstr>'Response zone f''n'!canalname</vt:lpstr>
      <vt:lpstr>'Response zone f''n'!canalname_1</vt:lpstr>
      <vt:lpstr>'2011_Seepage Extent'!results</vt:lpstr>
    </vt:vector>
  </TitlesOfParts>
  <Company>NE Department of Natural Resources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Goltl</dc:creator>
  <cp:lastModifiedBy>Mosier, Melissa</cp:lastModifiedBy>
  <cp:lastPrinted>2012-08-02T19:35:44Z</cp:lastPrinted>
  <dcterms:created xsi:type="dcterms:W3CDTF">2011-09-29T04:57:39Z</dcterms:created>
  <dcterms:modified xsi:type="dcterms:W3CDTF">2014-02-24T15:41:58Z</dcterms:modified>
</cp:coreProperties>
</file>